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65266" windowWidth="20220" windowHeight="11475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1,2'!$A$1:$Q$27</definedName>
    <definedName name="_xlnm.Print_Area" localSheetId="5">'CUADRO 1,3'!$A$1:$Q$26</definedName>
    <definedName name="_xlnm.Print_Area" localSheetId="6">'CUADRO 1,4'!$A$1:$Y$47</definedName>
    <definedName name="_xlnm.Print_Area" localSheetId="7">'CUADRO 1,5'!$A$3:$Y$49</definedName>
    <definedName name="_xlnm.Print_Area" localSheetId="9">'CUADRO 1,7'!$A$1:$Q$45</definedName>
    <definedName name="_xlnm.Print_Area" localSheetId="16">'CUADRO 1.10'!$A$1:$Z$68</definedName>
    <definedName name="_xlnm.Print_Area" localSheetId="17">'CUADRO 1.11'!$A$3:$Z$60</definedName>
    <definedName name="_xlnm.Print_Area" localSheetId="18">'CUADRO 1.12'!$A$1:$Z$22</definedName>
    <definedName name="_xlnm.Print_Area" localSheetId="19">'CUADRO 1.13'!$A$3:$Z$16</definedName>
    <definedName name="_xlnm.Print_Area" localSheetId="2">'CUADRO 1.1A'!$A$1:$O$43</definedName>
    <definedName name="_xlnm.Print_Area" localSheetId="3">'CUADRO 1.1B'!$A$1:$O$43</definedName>
    <definedName name="_xlnm.Print_Area" localSheetId="8">'CUADRO 1.6'!$A$1:$R$60</definedName>
    <definedName name="_xlnm.Print_Area" localSheetId="10">'CUADRO 1.8'!$A$1:$Y$95</definedName>
    <definedName name="_xlnm.Print_Area" localSheetId="11">'CUADRO 1.8 B'!$A$3:$Y$56</definedName>
    <definedName name="_xlnm.Print_Area" localSheetId="12">'CUADRO 1.8 C'!$A$1:$Z$75</definedName>
    <definedName name="_xlnm.Print_Area" localSheetId="13">'CUADRO 1.9'!$A$1:$Y$62</definedName>
    <definedName name="_xlnm.Print_Area" localSheetId="14">'CUADRO 1.9 B'!$A$1:$Y$48</definedName>
    <definedName name="_xlnm.Print_Area" localSheetId="15">'CUADRO 1.9 C'!$A$1:$Z$81</definedName>
    <definedName name="_xlnm.Print_Area" localSheetId="0">'INDICE'!$A$1:$D$32</definedName>
    <definedName name="PAX_NACIONAL" localSheetId="5">'CUADRO 1,3'!$A$6:$N$23</definedName>
    <definedName name="PAX_NACIONAL" localSheetId="6">'CUADRO 1,4'!$A$6:$T$45</definedName>
    <definedName name="PAX_NACIONAL" localSheetId="7">'CUADRO 1,5'!$A$6:$T$47</definedName>
    <definedName name="PAX_NACIONAL" localSheetId="9">'CUADRO 1,7'!$A$6:$N$43</definedName>
    <definedName name="PAX_NACIONAL" localSheetId="16">'CUADRO 1.10'!$A$6:$U$64</definedName>
    <definedName name="PAX_NACIONAL" localSheetId="17">'CUADRO 1.11'!$A$6:$U$58</definedName>
    <definedName name="PAX_NACIONAL" localSheetId="18">'CUADRO 1.12'!$A$7:$U$20</definedName>
    <definedName name="PAX_NACIONAL" localSheetId="19">'CUADRO 1.13'!$A$6:$U$14</definedName>
    <definedName name="PAX_NACIONAL" localSheetId="8">'CUADRO 1.6'!$A$6:$N$58</definedName>
    <definedName name="PAX_NACIONAL" localSheetId="10">'CUADRO 1.8'!$A$6:$T$91</definedName>
    <definedName name="PAX_NACIONAL" localSheetId="11">'CUADRO 1.8 B'!$A$6:$T$53</definedName>
    <definedName name="PAX_NACIONAL" localSheetId="12">'CUADRO 1.8 C'!$A$6:$T$72</definedName>
    <definedName name="PAX_NACIONAL" localSheetId="13">'CUADRO 1.9'!$A$6:$T$58</definedName>
    <definedName name="PAX_NACIONAL" localSheetId="14">'CUADRO 1.9 B'!$A$6:$T$43</definedName>
    <definedName name="PAX_NACIONAL" localSheetId="15">'CUADRO 1.9 C'!$A$6:$T$76</definedName>
    <definedName name="PAX_NACIONAL">'CUADRO 1,2'!$A$6:$N$24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<sst xmlns="http://schemas.openxmlformats.org/spreadsheetml/2006/main" count="1625" uniqueCount="503">
  <si>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</si>
  <si>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</si>
  <si>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</si>
  <si>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</si>
  <si>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</si>
  <si>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</si>
  <si>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</si>
  <si>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</si>
  <si>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</si>
  <si>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</si>
  <si>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</si>
  <si>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</si>
  <si>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</si>
  <si>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</si>
  <si>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</si>
  <si>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</si>
  <si>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</si>
  <si>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</si>
  <si>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</si>
  <si>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</si>
  <si>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</si>
  <si>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</si>
  <si>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</si>
  <si>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</si>
  <si>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</si>
  <si>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</si>
  <si>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</si>
  <si>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</si>
  <si>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</si>
  <si>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</si>
  <si>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</si>
  <si>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</si>
  <si>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</si>
  <si>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</si>
  <si>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</si>
  <si>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</si>
  <si>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</si>
  <si>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</si>
  <si>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</si>
  <si>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</si>
  <si>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</si>
  <si>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</si>
  <si>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</si>
  <si>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</si>
  <si>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</si>
  <si>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</si>
  <si>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</si>
  <si>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</si>
  <si>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</si>
  <si>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</si>
  <si>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</si>
  <si>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</si>
  <si>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</si>
  <si>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</si>
  <si>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</si>
  <si>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</si>
  <si>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</si>
  <si>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</si>
  <si>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</si>
  <si>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</si>
  <si>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</si>
  <si>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</si>
  <si>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</si>
  <si>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</si>
  <si>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</si>
  <si>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</si>
  <si>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</si>
  <si>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</si>
  <si>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</si>
  <si>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</si>
  <si>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</si>
  <si>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</si>
  <si>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</si>
  <si>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</si>
  <si>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</si>
  <si>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</si>
  <si>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</si>
  <si>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</si>
  <si>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</si>
  <si>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</si>
  <si>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</si>
  <si>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</si>
  <si>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</si>
  <si>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</si>
  <si>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</si>
  <si>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</si>
  <si>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</si>
  <si>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</si>
  <si>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</si>
  <si>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</si>
  <si>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</si>
  <si>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</si>
  <si>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</si>
  <si>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</si>
  <si>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</si>
  <si>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</si>
  <si>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</si>
  <si>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</si>
  <si>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</si>
  <si>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</si>
  <si>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</si>
  <si>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</si>
  <si>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</si>
  <si>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</si>
  <si>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</si>
  <si>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</si>
  <si>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</si>
  <si>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</si>
  <si>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</si>
  <si>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</si>
  <si>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</si>
  <si>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</si>
  <si>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</si>
  <si>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</si>
  <si>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</si>
  <si>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</si>
  <si>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</si>
  <si>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</si>
  <si>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</si>
  <si>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</si>
  <si>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</si>
  <si>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</si>
  <si>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</si>
  <si>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</si>
  <si>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</si>
  <si>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</si>
  <si>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</si>
  <si>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</si>
  <si>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</si>
  <si>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</si>
  <si>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</si>
  <si>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</si>
  <si>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</si>
  <si>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</si>
  <si>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</si>
  <si>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</si>
  <si>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</si>
  <si>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</si>
  <si>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</si>
  <si>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</si>
  <si>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</si>
  <si>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</si>
  <si>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Información provisional. *: Variación superior a 500%   **: Antes Aires.</t>
  </si>
  <si>
    <t xml:space="preserve">Información provisional.  </t>
  </si>
  <si>
    <t xml:space="preserve">Información provisional. *: Variación superior a 500%   . </t>
  </si>
  <si>
    <t>Fuente: Empresas Aéreas, Archivos Origen-Destino, Tráfico de Vuelos Charter, Tráfico de Aerotaixs.</t>
  </si>
  <si>
    <t>Mayo</t>
  </si>
  <si>
    <t>Origen-Destino:</t>
  </si>
  <si>
    <t>El archivo de origen-destino contiene los datos relativos a tráfico de pago de los pasajeros, carga y correo transportados entre todos los pares de ciudades en los cuales se presentó operación comercial, por parte de las empresas regulares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</si>
  <si>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Empresa</t>
  </si>
  <si>
    <t>Boletín Origen-Destino Octubre 2015</t>
  </si>
  <si>
    <t>Ene- Oct 2014</t>
  </si>
  <si>
    <t>Ene- Oct 2015</t>
  </si>
  <si>
    <t>Oct 2015 - Oct 2014</t>
  </si>
  <si>
    <t>Ene - Oct 2015 / Ene - Oct 2014</t>
  </si>
  <si>
    <t>Octubre 2015</t>
  </si>
  <si>
    <t>Octubre 2014</t>
  </si>
  <si>
    <t>Enero - Octubre 2015</t>
  </si>
  <si>
    <t>Enero - Octubre 2014</t>
  </si>
  <si>
    <t>La información de la empresa Martinair no fue incluida en este boletín. Esta empresa moviliza un promedio de 800 toneladas mensuales de carga, en operación internacional.</t>
  </si>
  <si>
    <t>Avianca</t>
  </si>
  <si>
    <t>Lan Colombia</t>
  </si>
  <si>
    <t>Fast Colombia</t>
  </si>
  <si>
    <t>Satena</t>
  </si>
  <si>
    <t>Easy Fly</t>
  </si>
  <si>
    <t>Aer. Antioquia</t>
  </si>
  <si>
    <t>Copa Airlines Colombia</t>
  </si>
  <si>
    <t>Helicol</t>
  </si>
  <si>
    <t>Searca</t>
  </si>
  <si>
    <t>Transporte Aereo de Col.</t>
  </si>
  <si>
    <t>Sarpa</t>
  </si>
  <si>
    <t>Ara</t>
  </si>
  <si>
    <t>Aliansa</t>
  </si>
  <si>
    <t>Llanera De Aviacion</t>
  </si>
  <si>
    <t>Aeroestar Ltda</t>
  </si>
  <si>
    <t>Otras</t>
  </si>
  <si>
    <t>Aerosucre</t>
  </si>
  <si>
    <t>LAS</t>
  </si>
  <si>
    <t>Selva</t>
  </si>
  <si>
    <t>Aer Caribe</t>
  </si>
  <si>
    <t>Air Colombia</t>
  </si>
  <si>
    <t>Tampa</t>
  </si>
  <si>
    <t>Arall</t>
  </si>
  <si>
    <t>Aerogal</t>
  </si>
  <si>
    <t>American</t>
  </si>
  <si>
    <t>Taca</t>
  </si>
  <si>
    <t>Jetblue</t>
  </si>
  <si>
    <t>Taca International Airlines S.A</t>
  </si>
  <si>
    <t>Lan Airlines</t>
  </si>
  <si>
    <t>United Airlines</t>
  </si>
  <si>
    <t>Iberia</t>
  </si>
  <si>
    <t>Lan Peru</t>
  </si>
  <si>
    <t>Spirit Airlines</t>
  </si>
  <si>
    <t>Aeromexico</t>
  </si>
  <si>
    <t>Lufthansa</t>
  </si>
  <si>
    <t>Air France</t>
  </si>
  <si>
    <t>Copa</t>
  </si>
  <si>
    <t>Interjet</t>
  </si>
  <si>
    <t>Lacsa</t>
  </si>
  <si>
    <t>Delta</t>
  </si>
  <si>
    <t>Venezolana de Aviacion</t>
  </si>
  <si>
    <t>KLM</t>
  </si>
  <si>
    <t>Tame</t>
  </si>
  <si>
    <t>Air Canada</t>
  </si>
  <si>
    <t>Avior Airlines</t>
  </si>
  <si>
    <t>Conviasa</t>
  </si>
  <si>
    <t>Aerol. Argentinas</t>
  </si>
  <si>
    <t>Air Panama</t>
  </si>
  <si>
    <t>Insel Air</t>
  </si>
  <si>
    <t>TAP Portugal</t>
  </si>
  <si>
    <t>Inselair Aruba</t>
  </si>
  <si>
    <t>Oceanair</t>
  </si>
  <si>
    <t>Cubana</t>
  </si>
  <si>
    <t>Aviateca</t>
  </si>
  <si>
    <t>Ups</t>
  </si>
  <si>
    <t>Linea A. Carguera de Col</t>
  </si>
  <si>
    <t>Centurion</t>
  </si>
  <si>
    <t>Sky Lease I.</t>
  </si>
  <si>
    <t>Dynamic Airways</t>
  </si>
  <si>
    <t>Vensecar C.A.</t>
  </si>
  <si>
    <t>Absa</t>
  </si>
  <si>
    <t>Fedex</t>
  </si>
  <si>
    <t>Cargolux</t>
  </si>
  <si>
    <t>Mas Air</t>
  </si>
  <si>
    <t>Lufthansa Cargo</t>
  </si>
  <si>
    <t>Florida West</t>
  </si>
  <si>
    <t>Klm</t>
  </si>
  <si>
    <t>Dhl Aero Expreso, S.A.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</si>
  <si>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</si>
  <si>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</si>
  <si>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</si>
  <si>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</si>
  <si>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</si>
  <si>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</si>
  <si>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</si>
  <si>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BOG-ADZ-BOG</t>
  </si>
  <si>
    <t>BOG-CUC-BOG</t>
  </si>
  <si>
    <t>CTG-MDE-CTG</t>
  </si>
  <si>
    <t>BOG-MTR-BOG</t>
  </si>
  <si>
    <t>CLO-MDE-CLO</t>
  </si>
  <si>
    <t>BOG-EYP-BOG</t>
  </si>
  <si>
    <t>BAQ-MDE-BAQ</t>
  </si>
  <si>
    <t>ADZ-MDE-ADZ</t>
  </si>
  <si>
    <t>BOG-AXM-BOG</t>
  </si>
  <si>
    <t>CLO-CTG-CLO</t>
  </si>
  <si>
    <t>BOG-VUP-BOG</t>
  </si>
  <si>
    <t>ADZ-CLO-ADZ</t>
  </si>
  <si>
    <t>EOH-UIB-EOH</t>
  </si>
  <si>
    <t>BOG-NVA-BOG</t>
  </si>
  <si>
    <t>MDE-SMR-MDE</t>
  </si>
  <si>
    <t>APO-EOH-APO</t>
  </si>
  <si>
    <t>BOG-PSO-BOG</t>
  </si>
  <si>
    <t>CLO-BAQ-CLO</t>
  </si>
  <si>
    <t>BOG-EJA-BOG</t>
  </si>
  <si>
    <t>BOG-LET-BOG</t>
  </si>
  <si>
    <t>BOG-MZL-BOG</t>
  </si>
  <si>
    <t>EOH-MTR-EOH</t>
  </si>
  <si>
    <t>CTG-PEI-CTG</t>
  </si>
  <si>
    <t>ADZ-CTG-ADZ</t>
  </si>
  <si>
    <t>BOG-EOH-BOG</t>
  </si>
  <si>
    <t>BOG-PPN-BOG</t>
  </si>
  <si>
    <t>BOG-RCH-BOG</t>
  </si>
  <si>
    <t>BOG-IBE-BOG</t>
  </si>
  <si>
    <t>EOH-PEI-EOH</t>
  </si>
  <si>
    <t>CUC-BGA-CUC</t>
  </si>
  <si>
    <t>BOG-UIB-BOG</t>
  </si>
  <si>
    <t>CLO-SMR-CLO</t>
  </si>
  <si>
    <t>BOG-AUC-BOG</t>
  </si>
  <si>
    <t>ADZ-PEI-ADZ</t>
  </si>
  <si>
    <t>BOG-FLA-BOG</t>
  </si>
  <si>
    <t>CLO-TCO-CLO</t>
  </si>
  <si>
    <t>CTG-BGA-CTG</t>
  </si>
  <si>
    <t>BOG-VVC-BOG</t>
  </si>
  <si>
    <t>ADZ-PVA-ADZ</t>
  </si>
  <si>
    <t>CLO-PSO-CLO</t>
  </si>
  <si>
    <t>CAQ-EOH-CAQ</t>
  </si>
  <si>
    <t>ADZ-BGA-ADZ</t>
  </si>
  <si>
    <t>OTRAS</t>
  </si>
  <si>
    <t xml:space="preserve">Fuente: </t>
  </si>
  <si>
    <t>BOG-MIA-BOG</t>
  </si>
  <si>
    <t>BOG-FLL-BOG</t>
  </si>
  <si>
    <t>MDE-MIA-MDE</t>
  </si>
  <si>
    <t>BOG-JFK-BOG</t>
  </si>
  <si>
    <t>CLO-MIA-CLO</t>
  </si>
  <si>
    <t>BOG-IAH-BOG</t>
  </si>
  <si>
    <t>BOG-ORL-BOG</t>
  </si>
  <si>
    <t>MDE-FLL-MDE</t>
  </si>
  <si>
    <t>BAQ-MIA-BAQ</t>
  </si>
  <si>
    <t>CTG-FLL-CTG</t>
  </si>
  <si>
    <t>BOG-LAX-BOG</t>
  </si>
  <si>
    <t>BOG-EWR-BOG</t>
  </si>
  <si>
    <t>CTG-MIA-CTG</t>
  </si>
  <si>
    <t>BOG-ATL-BOG</t>
  </si>
  <si>
    <t>BOG-IAD-BOG</t>
  </si>
  <si>
    <t>MDE-JFK-MDE</t>
  </si>
  <si>
    <t>CTG-JFK-CTG</t>
  </si>
  <si>
    <t>BOG-DFW-BOG</t>
  </si>
  <si>
    <t>BOG-YYZ-BOG</t>
  </si>
  <si>
    <t>AXM-FLL-AXM</t>
  </si>
  <si>
    <t>PEI-JFK-PEI</t>
  </si>
  <si>
    <t>BOG-LIM-BOG</t>
  </si>
  <si>
    <t>BOG-UIO-BOG</t>
  </si>
  <si>
    <t>BOG-SCL-BOG</t>
  </si>
  <si>
    <t>BOG-GYE-BOG</t>
  </si>
  <si>
    <t>BOG-CCS-BOG</t>
  </si>
  <si>
    <t>BOG-GRU-BOG</t>
  </si>
  <si>
    <t>BOG-BUE-BOG</t>
  </si>
  <si>
    <t>BOG-VLN-BOG</t>
  </si>
  <si>
    <t>CLO-GYE-CLO</t>
  </si>
  <si>
    <t>MDE-LIM-MDE</t>
  </si>
  <si>
    <t>BOG-RIO-BOG</t>
  </si>
  <si>
    <t>BOG-LPB-BOG</t>
  </si>
  <si>
    <t>CLO-LIM-CLO</t>
  </si>
  <si>
    <t>CLO-ESM-CLO</t>
  </si>
  <si>
    <t>CTG-CCS-CTG</t>
  </si>
  <si>
    <t>BOG-MAD-BOG</t>
  </si>
  <si>
    <t>BOG-BCN-BOG</t>
  </si>
  <si>
    <t>CLO-MAD-CLO</t>
  </si>
  <si>
    <t>BOG-FRA-BOG</t>
  </si>
  <si>
    <t>BOG-CDG-BOG</t>
  </si>
  <si>
    <t>MDE-MAD-MDE</t>
  </si>
  <si>
    <t>BOG-AMS-BOG</t>
  </si>
  <si>
    <t>PEI-MAD-PEI</t>
  </si>
  <si>
    <t>CLO-BCN-CLO</t>
  </si>
  <si>
    <t>BOG-LIS-BOG</t>
  </si>
  <si>
    <t>CLO-AMS-CLO</t>
  </si>
  <si>
    <t>BAQ-MAD-BAQ</t>
  </si>
  <si>
    <t>CTG-MAD-CTG</t>
  </si>
  <si>
    <t>BOG-PTY-BOG</t>
  </si>
  <si>
    <t>BOG-MEX-BOG</t>
  </si>
  <si>
    <t>MDE-PTY-MDE</t>
  </si>
  <si>
    <t>BOG-CUN-BOG</t>
  </si>
  <si>
    <t>CLO-PTY-CLO</t>
  </si>
  <si>
    <t>BOG-SJO-BOG</t>
  </si>
  <si>
    <t>CTG-PTY-CTG</t>
  </si>
  <si>
    <t>BAQ-PTY-BAQ</t>
  </si>
  <si>
    <t>PEI-PTY-PEI</t>
  </si>
  <si>
    <t>BOG-PUJ-BOG</t>
  </si>
  <si>
    <t>BOG-SDQ-BOG</t>
  </si>
  <si>
    <t>MDE-MEX-MDE</t>
  </si>
  <si>
    <t>BOG-SAL-BOG</t>
  </si>
  <si>
    <t>ADZ-PTY-ADZ</t>
  </si>
  <si>
    <t>BGA-PTY-BGA</t>
  </si>
  <si>
    <t>CUC-PTY-CUC</t>
  </si>
  <si>
    <t>MDE-SAL-MDE</t>
  </si>
  <si>
    <t>BOG-AUA-BOG</t>
  </si>
  <si>
    <t>BOG-HAV-BOG</t>
  </si>
  <si>
    <t>BOG-CUR-BOG</t>
  </si>
  <si>
    <t>MDE-CUR-MDE</t>
  </si>
  <si>
    <t>MDE-AUA-MDE</t>
  </si>
  <si>
    <t>CLO-AUA-CLO</t>
  </si>
  <si>
    <t xml:space="preserve"> Variación superior a 500%   </t>
  </si>
  <si>
    <t>ESTADOS UNIDOS</t>
  </si>
  <si>
    <t>CANADA</t>
  </si>
  <si>
    <t>PUERTO RICO</t>
  </si>
  <si>
    <t>ECUADOR</t>
  </si>
  <si>
    <t>PERU</t>
  </si>
  <si>
    <t>BRASIL</t>
  </si>
  <si>
    <t>VENEZUELA</t>
  </si>
  <si>
    <t>CHILE</t>
  </si>
  <si>
    <t>ARGENTINA</t>
  </si>
  <si>
    <t>BOLIVIA</t>
  </si>
  <si>
    <t>URUGUAY</t>
  </si>
  <si>
    <t>PARAGUAY</t>
  </si>
  <si>
    <t>ESPAÑA</t>
  </si>
  <si>
    <t>INGLATERRA</t>
  </si>
  <si>
    <t>ALEMANIA</t>
  </si>
  <si>
    <t>FRANCIA</t>
  </si>
  <si>
    <t>ITALIA</t>
  </si>
  <si>
    <t>HOLANDA</t>
  </si>
  <si>
    <t>SUIZA</t>
  </si>
  <si>
    <t>PORTUGAL</t>
  </si>
  <si>
    <t>AUSTRALIA</t>
  </si>
  <si>
    <t>BELGICA</t>
  </si>
  <si>
    <t>DINAMARCA</t>
  </si>
  <si>
    <t>AUSTRIA</t>
  </si>
  <si>
    <t>SUECIA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</si>
  <si>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</si>
  <si>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</si>
  <si>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</si>
  <si>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</si>
  <si>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</si>
  <si>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</si>
  <si>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</si>
  <si>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</si>
  <si>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</si>
  <si>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</si>
  <si>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 xml:space="preserve">Variación superior a 500%   </t>
  </si>
  <si>
    <t>BOG-CPQ-BOG</t>
  </si>
  <si>
    <t>MDE-CCS-MDE</t>
  </si>
  <si>
    <t>BOG-LUX-BOG</t>
  </si>
  <si>
    <t xml:space="preserve">*: Variación superior a 500%   </t>
  </si>
  <si>
    <t>LUXEMBURGO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</si>
  <si>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</si>
  <si>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</si>
  <si>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</si>
  <si>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</si>
  <si>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</si>
  <si>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</si>
  <si>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</si>
  <si>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NUÑEZ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</si>
  <si>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</si>
  <si>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</si>
  <si>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</si>
  <si>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</si>
  <si>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</si>
  <si>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</si>
  <si>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</si>
  <si>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</si>
  <si>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</si>
  <si>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</si>
  <si>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</si>
  <si>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</si>
  <si>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CUCUTA</t>
  </si>
  <si>
    <t>CUCUTA - CAMILO DAZA</t>
  </si>
  <si>
    <t>MONTERIA</t>
  </si>
  <si>
    <t>MONTERIA - LOS GARZONES</t>
  </si>
  <si>
    <t>EL YOPAL</t>
  </si>
  <si>
    <t>ARMENIA</t>
  </si>
  <si>
    <t>ARMENIA - EL EDEN</t>
  </si>
  <si>
    <t>QUIBDO</t>
  </si>
  <si>
    <t>QUIBDO - EL CARAÑO</t>
  </si>
  <si>
    <t>VALLEDUPAR</t>
  </si>
  <si>
    <t>VALLEDUPAR-ALFONSO LOPEZ P.</t>
  </si>
  <si>
    <t>NEIVA</t>
  </si>
  <si>
    <t>NEIVA - BENITO SALAS</t>
  </si>
  <si>
    <t>PASTO</t>
  </si>
  <si>
    <t>PASTO - ANTONIO NARIQO</t>
  </si>
  <si>
    <t>CAREPA</t>
  </si>
  <si>
    <t>ANTONIO ROLDAN BETANCOURT</t>
  </si>
  <si>
    <t>LETICIA</t>
  </si>
  <si>
    <t>LETICIA-ALFREDO VASQUEZ COBO</t>
  </si>
  <si>
    <t>VILLAVICENCIO</t>
  </si>
  <si>
    <t>VANGUARDIA</t>
  </si>
  <si>
    <t>MANIZALES</t>
  </si>
  <si>
    <t>MANIZALES - LA NUBIA</t>
  </si>
  <si>
    <t>BARRANCABERMEJA</t>
  </si>
  <si>
    <t>BARRANCABERMEJA-YARIGUIES</t>
  </si>
  <si>
    <t>IBAGUE</t>
  </si>
  <si>
    <t>IBAGUE - PERALES</t>
  </si>
  <si>
    <t>ARAUCA - MUNICIPIO</t>
  </si>
  <si>
    <t>ARAUCA - SANTIAGO PEREZ QUIROZ</t>
  </si>
  <si>
    <t>POPAYAN</t>
  </si>
  <si>
    <t>POPAYAN - GMOLEON VALENCIA</t>
  </si>
  <si>
    <t>RIOHACHA</t>
  </si>
  <si>
    <t>RIOHACHA-ALMIRANTE PADILLA</t>
  </si>
  <si>
    <t>TUMACO</t>
  </si>
  <si>
    <t>TUMACO - LA FLORIDA</t>
  </si>
  <si>
    <t>FLORENCIA</t>
  </si>
  <si>
    <t>GUSTAVO ARTUNDUAGA PAREDES</t>
  </si>
  <si>
    <t>MAICAO</t>
  </si>
  <si>
    <t>JORGE ISAACS (ANTES LA MINA)</t>
  </si>
  <si>
    <t>LA MACARENA</t>
  </si>
  <si>
    <t>LA MACARENA - META</t>
  </si>
  <si>
    <t>PUERTO GAITAN</t>
  </si>
  <si>
    <t>MORELIA</t>
  </si>
  <si>
    <t>BAHIA SOLANO</t>
  </si>
  <si>
    <t>BAHIA SOLANO - JOSE C. MUTIS</t>
  </si>
  <si>
    <t>COROZAL</t>
  </si>
  <si>
    <t>COROZAL - LAS BRUJAS</t>
  </si>
  <si>
    <t>PROVIDENCIA</t>
  </si>
  <si>
    <t>PROVIDENCIA- EL EMBRUJO</t>
  </si>
  <si>
    <t>PUERTO ASIS</t>
  </si>
  <si>
    <t>PUERTO ASIS - 3 DE MAYO</t>
  </si>
  <si>
    <t>CAUCASIA</t>
  </si>
  <si>
    <t>CAUCASIA- JUAN H. WHITE</t>
  </si>
  <si>
    <t>GUAPI</t>
  </si>
  <si>
    <t>GUAPI - JUAN CASIANO</t>
  </si>
  <si>
    <t>NUQUI</t>
  </si>
  <si>
    <t>NUQUI - REYES MURILLO</t>
  </si>
  <si>
    <t>MITU</t>
  </si>
  <si>
    <t>PUERTO CARRENO</t>
  </si>
  <si>
    <t>CARREÑO-GERMAN OLANO</t>
  </si>
  <si>
    <t>PUERTO INIRIDA</t>
  </si>
  <si>
    <t>PUERTO INIRIDA - CESAR GAVIRIA TRUJ</t>
  </si>
  <si>
    <t>VILLA GARZON</t>
  </si>
  <si>
    <t>URIBIA</t>
  </si>
  <si>
    <t>PUERTO BOLIVAR - PORTETE</t>
  </si>
  <si>
    <t>SAN JOSE DEL GUAVIARE</t>
  </si>
  <si>
    <t>SARAVENA-COLONIZADORES</t>
  </si>
  <si>
    <t>TOLU</t>
  </si>
  <si>
    <t>EL BAGRE</t>
  </si>
  <si>
    <t>ACANDI</t>
  </si>
  <si>
    <t>BUENAVENTURA</t>
  </si>
  <si>
    <t>BUENAVENTURA - GERARDO TOBAR LOPEZ</t>
  </si>
  <si>
    <t>TIMBIQUI</t>
  </si>
  <si>
    <t>CUMARIBO</t>
  </si>
  <si>
    <t>PITALITO</t>
  </si>
  <si>
    <t>PITALITO -CONTADOR</t>
  </si>
  <si>
    <t>GUAINIA (BARRANCO MINAS)</t>
  </si>
  <si>
    <t>BARRANCO MINAS</t>
  </si>
  <si>
    <t>CARTAGENA - RAFAEL NUQEZ</t>
  </si>
  <si>
    <t>CARURU</t>
  </si>
  <si>
    <t>LA PEDRERA</t>
  </si>
  <si>
    <t>TARAIRA</t>
  </si>
  <si>
    <t>SOLANO</t>
  </si>
  <si>
    <t>SANTA RITA - VICHADA</t>
  </si>
  <si>
    <t>CENTRO ADM. "MARANDUA"</t>
  </si>
  <si>
    <t>MIRAFLORES - GUAVIARE</t>
  </si>
  <si>
    <t>MIRAFLORES</t>
  </si>
  <si>
    <t>LA PRIMAVERA</t>
  </si>
  <si>
    <t>PUERTO LEGUIZAMO</t>
  </si>
  <si>
    <t>ARARACUARA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</si>
</sst>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b/>
      <u val="single"/>
      <sz val="12"/>
      <color indexed="48"/>
      <name val="Arial"/>
      <family val="2"/>
    </font>
    <font>
      <u val="single"/>
      <sz val="11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sz val="11"/>
      <color indexed="12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14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14"/>
      <color rgb="FF002060"/>
      <name val="Arial"/>
      <family val="2"/>
    </font>
    <font>
      <b/>
      <sz val="12"/>
      <color rgb="FF0000FF"/>
      <name val="Courier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</fills>
  <borders count="2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thick">
        <color theme="5" tint="-0.4999699890613556"/>
      </top>
      <bottom style="thin">
        <color theme="0" tint="-0.24993999302387238"/>
      </bottom>
    </border>
    <border>
      <left>
        <color indexed="63"/>
      </left>
      <right style="thin"/>
      <top style="thick">
        <color theme="5" tint="-0.4999699890613556"/>
      </top>
      <bottom style="thin">
        <color theme="0" tint="-0.24993999302387238"/>
      </bottom>
    </border>
    <border>
      <left style="thin"/>
      <right style="thin"/>
      <top style="thick">
        <color theme="5" tint="-0.4999699890613556"/>
      </top>
      <bottom style="thin">
        <color theme="0" tint="-0.24993999302387238"/>
      </bottom>
    </border>
    <border>
      <left style="medium"/>
      <right style="thin"/>
      <top style="thick">
        <color theme="5" tint="-0.4999699890613556"/>
      </top>
      <bottom style="thin">
        <color theme="0" tint="-0.24993999302387238"/>
      </bottom>
    </border>
    <border>
      <left style="thin"/>
      <right style="medium"/>
      <top style="thick">
        <color theme="5" tint="-0.4999699890613556"/>
      </top>
      <bottom style="thin">
        <color theme="0" tint="-0.24993999302387238"/>
      </bottom>
    </border>
    <border>
      <left style="thin"/>
      <right style="thick"/>
      <top style="thick">
        <color theme="5" tint="-0.4999699890613556"/>
      </top>
      <bottom style="thin">
        <color theme="0" tint="-0.24993999302387238"/>
      </bottom>
    </border>
    <border>
      <left style="thick"/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ck"/>
      <top style="thin">
        <color theme="0" tint="-0.24993999302387238"/>
      </top>
      <bottom style="thin">
        <color theme="0" tint="-0.24993999302387238"/>
      </bottom>
    </border>
    <border>
      <left style="thick"/>
      <right style="medium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medium"/>
      <right style="thin"/>
      <top style="thin">
        <color theme="0" tint="-0.24993999302387238"/>
      </top>
      <bottom style="thin"/>
    </border>
    <border>
      <left style="thin"/>
      <right style="medium"/>
      <top style="thin">
        <color theme="0" tint="-0.24993999302387238"/>
      </top>
      <bottom style="thin"/>
    </border>
    <border>
      <left style="thin"/>
      <right style="thick"/>
      <top style="thin">
        <color theme="0" tint="-0.24993999302387238"/>
      </top>
      <bottom style="thin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1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4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5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6" fillId="21" borderId="6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" applyNumberFormat="0" applyFill="0" applyAlignment="0" applyProtection="0"/>
    <xf numFmtId="0" fontId="100" fillId="0" borderId="8" applyNumberFormat="0" applyFill="0" applyAlignment="0" applyProtection="0"/>
    <xf numFmtId="0" fontId="111" fillId="0" borderId="9" applyNumberFormat="0" applyFill="0" applyAlignment="0" applyProtection="0"/>
  </cellStyleXfs>
  <cellXfs count="701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8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6" fillId="35" borderId="0" xfId="61" applyFont="1" applyFill="1" applyBorder="1" applyAlignment="1" applyProtection="1">
      <alignment horizontal="center" vertical="center"/>
      <protection/>
    </xf>
    <xf numFmtId="37" fontId="16" fillId="35" borderId="11" xfId="61" applyFont="1" applyFill="1" applyBorder="1" applyAlignment="1" applyProtection="1">
      <alignment vertical="center"/>
      <protection/>
    </xf>
    <xf numFmtId="37" fontId="16" fillId="35" borderId="14" xfId="61" applyFont="1" applyFill="1" applyBorder="1" applyAlignment="1" applyProtection="1">
      <alignment vertical="center"/>
      <protection/>
    </xf>
    <xf numFmtId="37" fontId="18" fillId="35" borderId="17" xfId="61" applyFont="1" applyFill="1" applyBorder="1">
      <alignment/>
      <protection/>
    </xf>
    <xf numFmtId="37" fontId="18" fillId="35" borderId="18" xfId="61" applyFont="1" applyFill="1" applyBorder="1">
      <alignment/>
      <protection/>
    </xf>
    <xf numFmtId="37" fontId="18" fillId="35" borderId="35" xfId="61" applyFont="1" applyFill="1" applyBorder="1">
      <alignment/>
      <protection/>
    </xf>
    <xf numFmtId="37" fontId="18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6" fillId="35" borderId="11" xfId="61" applyFont="1" applyFill="1" applyBorder="1" applyAlignment="1">
      <alignment vertical="center"/>
      <protection/>
    </xf>
    <xf numFmtId="37" fontId="16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16" fillId="35" borderId="35" xfId="61" applyFont="1" applyFill="1" applyBorder="1" applyAlignment="1">
      <alignment horizontal="centerContinuous" vertical="center"/>
      <protection/>
    </xf>
    <xf numFmtId="37" fontId="16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3" fillId="0" borderId="0" xfId="64" applyFont="1">
      <alignment/>
      <protection/>
    </xf>
    <xf numFmtId="3" fontId="3" fillId="0" borderId="21" xfId="64" applyNumberFormat="1" applyFont="1" applyBorder="1">
      <alignment/>
      <protection/>
    </xf>
    <xf numFmtId="3" fontId="3" fillId="0" borderId="37" xfId="64" applyNumberFormat="1" applyFont="1" applyBorder="1">
      <alignment/>
      <protection/>
    </xf>
    <xf numFmtId="10" fontId="3" fillId="0" borderId="38" xfId="64" applyNumberFormat="1" applyFont="1" applyBorder="1">
      <alignment/>
      <protection/>
    </xf>
    <xf numFmtId="2" fontId="3" fillId="0" borderId="39" xfId="64" applyNumberFormat="1" applyFont="1" applyBorder="1" applyAlignment="1">
      <alignment horizontal="right"/>
      <protection/>
    </xf>
    <xf numFmtId="0" fontId="3" fillId="0" borderId="40" xfId="64" applyNumberFormat="1" applyFont="1" applyBorder="1" quotePrefix="1">
      <alignment/>
      <protection/>
    </xf>
    <xf numFmtId="2" fontId="3" fillId="0" borderId="4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4" xfId="64" applyNumberFormat="1" applyFont="1" applyBorder="1">
      <alignment/>
      <protection/>
    </xf>
    <xf numFmtId="2" fontId="3" fillId="0" borderId="41" xfId="64" applyNumberFormat="1" applyFont="1" applyBorder="1" applyAlignment="1">
      <alignment horizontal="right"/>
      <protection/>
    </xf>
    <xf numFmtId="0" fontId="3" fillId="0" borderId="45" xfId="64" applyNumberFormat="1" applyFont="1" applyBorder="1" quotePrefix="1">
      <alignment/>
      <protection/>
    </xf>
    <xf numFmtId="2" fontId="24" fillId="36" borderId="46" xfId="64" applyNumberFormat="1" applyFont="1" applyFill="1" applyBorder="1">
      <alignment/>
      <protection/>
    </xf>
    <xf numFmtId="3" fontId="24" fillId="36" borderId="47" xfId="64" applyNumberFormat="1" applyFont="1" applyFill="1" applyBorder="1">
      <alignment/>
      <protection/>
    </xf>
    <xf numFmtId="3" fontId="24" fillId="36" borderId="48" xfId="64" applyNumberFormat="1" applyFont="1" applyFill="1" applyBorder="1">
      <alignment/>
      <protection/>
    </xf>
    <xf numFmtId="10" fontId="24" fillId="36" borderId="49" xfId="64" applyNumberFormat="1" applyFont="1" applyFill="1" applyBorder="1">
      <alignment/>
      <protection/>
    </xf>
    <xf numFmtId="3" fontId="24" fillId="36" borderId="50" xfId="64" applyNumberFormat="1" applyFont="1" applyFill="1" applyBorder="1">
      <alignment/>
      <protection/>
    </xf>
    <xf numFmtId="3" fontId="24" fillId="36" borderId="51" xfId="64" applyNumberFormat="1" applyFont="1" applyFill="1" applyBorder="1">
      <alignment/>
      <protection/>
    </xf>
    <xf numFmtId="0" fontId="24" fillId="36" borderId="48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52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53" xfId="64" applyNumberFormat="1" applyFont="1" applyFill="1" applyBorder="1" applyAlignment="1">
      <alignment horizontal="center" vertical="center" wrapText="1"/>
      <protection/>
    </xf>
    <xf numFmtId="49" fontId="5" fillId="35" borderId="54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6" fillId="0" borderId="0" xfId="64" applyFont="1">
      <alignment/>
      <protection/>
    </xf>
    <xf numFmtId="2" fontId="26" fillId="37" borderId="46" xfId="64" applyNumberFormat="1" applyFont="1" applyFill="1" applyBorder="1">
      <alignment/>
      <protection/>
    </xf>
    <xf numFmtId="3" fontId="26" fillId="37" borderId="47" xfId="64" applyNumberFormat="1" applyFont="1" applyFill="1" applyBorder="1">
      <alignment/>
      <protection/>
    </xf>
    <xf numFmtId="3" fontId="26" fillId="37" borderId="48" xfId="64" applyNumberFormat="1" applyFont="1" applyFill="1" applyBorder="1">
      <alignment/>
      <protection/>
    </xf>
    <xf numFmtId="10" fontId="26" fillId="37" borderId="49" xfId="64" applyNumberFormat="1" applyFont="1" applyFill="1" applyBorder="1">
      <alignment/>
      <protection/>
    </xf>
    <xf numFmtId="0" fontId="26" fillId="37" borderId="48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10" fontId="6" fillId="0" borderId="55" xfId="58" applyNumberFormat="1" applyFont="1" applyFill="1" applyBorder="1" applyAlignment="1">
      <alignment horizontal="right"/>
      <protection/>
    </xf>
    <xf numFmtId="3" fontId="12" fillId="0" borderId="56" xfId="58" applyNumberFormat="1" applyFont="1" applyFill="1" applyBorder="1">
      <alignment/>
      <protection/>
    </xf>
    <xf numFmtId="3" fontId="6" fillId="0" borderId="57" xfId="58" applyNumberFormat="1" applyFont="1" applyFill="1" applyBorder="1">
      <alignment/>
      <protection/>
    </xf>
    <xf numFmtId="3" fontId="6" fillId="0" borderId="58" xfId="58" applyNumberFormat="1" applyFont="1" applyFill="1" applyBorder="1">
      <alignment/>
      <protection/>
    </xf>
    <xf numFmtId="3" fontId="6" fillId="0" borderId="59" xfId="58" applyNumberFormat="1" applyFont="1" applyFill="1" applyBorder="1">
      <alignment/>
      <protection/>
    </xf>
    <xf numFmtId="10" fontId="6" fillId="0" borderId="60" xfId="58" applyNumberFormat="1" applyFont="1" applyFill="1" applyBorder="1">
      <alignment/>
      <protection/>
    </xf>
    <xf numFmtId="3" fontId="6" fillId="0" borderId="61" xfId="58" applyNumberFormat="1" applyFont="1" applyFill="1" applyBorder="1">
      <alignment/>
      <protection/>
    </xf>
    <xf numFmtId="10" fontId="6" fillId="0" borderId="60" xfId="58" applyNumberFormat="1" applyFont="1" applyFill="1" applyBorder="1" applyAlignment="1">
      <alignment horizontal="right"/>
      <protection/>
    </xf>
    <xf numFmtId="0" fontId="6" fillId="0" borderId="62" xfId="58" applyFont="1" applyFill="1" applyBorder="1">
      <alignment/>
      <protection/>
    </xf>
    <xf numFmtId="10" fontId="6" fillId="0" borderId="63" xfId="58" applyNumberFormat="1" applyFont="1" applyFill="1" applyBorder="1" applyAlignment="1">
      <alignment horizontal="right"/>
      <protection/>
    </xf>
    <xf numFmtId="3" fontId="12" fillId="0" borderId="64" xfId="58" applyNumberFormat="1" applyFont="1" applyFill="1" applyBorder="1">
      <alignment/>
      <protection/>
    </xf>
    <xf numFmtId="3" fontId="6" fillId="0" borderId="65" xfId="58" applyNumberFormat="1" applyFont="1" applyFill="1" applyBorder="1">
      <alignment/>
      <protection/>
    </xf>
    <xf numFmtId="3" fontId="6" fillId="0" borderId="66" xfId="58" applyNumberFormat="1" applyFont="1" applyFill="1" applyBorder="1">
      <alignment/>
      <protection/>
    </xf>
    <xf numFmtId="3" fontId="6" fillId="0" borderId="67" xfId="58" applyNumberFormat="1" applyFont="1" applyFill="1" applyBorder="1">
      <alignment/>
      <protection/>
    </xf>
    <xf numFmtId="10" fontId="6" fillId="0" borderId="68" xfId="58" applyNumberFormat="1" applyFont="1" applyFill="1" applyBorder="1">
      <alignment/>
      <protection/>
    </xf>
    <xf numFmtId="3" fontId="6" fillId="0" borderId="69" xfId="58" applyNumberFormat="1" applyFont="1" applyFill="1" applyBorder="1">
      <alignment/>
      <protection/>
    </xf>
    <xf numFmtId="10" fontId="6" fillId="0" borderId="68" xfId="58" applyNumberFormat="1" applyFont="1" applyFill="1" applyBorder="1" applyAlignment="1">
      <alignment horizontal="right"/>
      <protection/>
    </xf>
    <xf numFmtId="0" fontId="6" fillId="0" borderId="70" xfId="58" applyFont="1" applyFill="1" applyBorder="1">
      <alignment/>
      <protection/>
    </xf>
    <xf numFmtId="10" fontId="6" fillId="0" borderId="71" xfId="58" applyNumberFormat="1" applyFont="1" applyFill="1" applyBorder="1" applyAlignment="1">
      <alignment horizontal="right"/>
      <protection/>
    </xf>
    <xf numFmtId="3" fontId="12" fillId="0" borderId="72" xfId="58" applyNumberFormat="1" applyFont="1" applyFill="1" applyBorder="1">
      <alignment/>
      <protection/>
    </xf>
    <xf numFmtId="3" fontId="6" fillId="0" borderId="44" xfId="58" applyNumberFormat="1" applyFont="1" applyFill="1" applyBorder="1">
      <alignment/>
      <protection/>
    </xf>
    <xf numFmtId="3" fontId="6" fillId="0" borderId="73" xfId="58" applyNumberFormat="1" applyFont="1" applyFill="1" applyBorder="1">
      <alignment/>
      <protection/>
    </xf>
    <xf numFmtId="3" fontId="6" fillId="0" borderId="74" xfId="58" applyNumberFormat="1" applyFont="1" applyFill="1" applyBorder="1">
      <alignment/>
      <protection/>
    </xf>
    <xf numFmtId="10" fontId="6" fillId="0" borderId="75" xfId="58" applyNumberFormat="1" applyFont="1" applyFill="1" applyBorder="1">
      <alignment/>
      <protection/>
    </xf>
    <xf numFmtId="3" fontId="6" fillId="0" borderId="43" xfId="58" applyNumberFormat="1" applyFont="1" applyFill="1" applyBorder="1">
      <alignment/>
      <protection/>
    </xf>
    <xf numFmtId="10" fontId="6" fillId="0" borderId="75" xfId="58" applyNumberFormat="1" applyFont="1" applyFill="1" applyBorder="1" applyAlignment="1">
      <alignment horizontal="right"/>
      <protection/>
    </xf>
    <xf numFmtId="0" fontId="6" fillId="0" borderId="76" xfId="58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6" borderId="77" xfId="58" applyNumberFormat="1" applyFont="1" applyFill="1" applyBorder="1" applyAlignment="1">
      <alignment horizontal="right" vertical="center"/>
      <protection/>
    </xf>
    <xf numFmtId="3" fontId="27" fillId="36" borderId="78" xfId="58" applyNumberFormat="1" applyFont="1" applyFill="1" applyBorder="1" applyAlignment="1">
      <alignment vertical="center"/>
      <protection/>
    </xf>
    <xf numFmtId="3" fontId="27" fillId="36" borderId="79" xfId="58" applyNumberFormat="1" applyFont="1" applyFill="1" applyBorder="1" applyAlignment="1">
      <alignment vertical="center"/>
      <protection/>
    </xf>
    <xf numFmtId="3" fontId="27" fillId="36" borderId="80" xfId="58" applyNumberFormat="1" applyFont="1" applyFill="1" applyBorder="1" applyAlignment="1">
      <alignment vertical="center"/>
      <protection/>
    </xf>
    <xf numFmtId="3" fontId="27" fillId="36" borderId="81" xfId="58" applyNumberFormat="1" applyFont="1" applyFill="1" applyBorder="1" applyAlignment="1">
      <alignment vertical="center"/>
      <protection/>
    </xf>
    <xf numFmtId="181" fontId="27" fillId="36" borderId="82" xfId="58" applyNumberFormat="1" applyFont="1" applyFill="1" applyBorder="1" applyAlignment="1">
      <alignment vertical="center"/>
      <protection/>
    </xf>
    <xf numFmtId="3" fontId="27" fillId="36" borderId="83" xfId="58" applyNumberFormat="1" applyFont="1" applyFill="1" applyBorder="1" applyAlignment="1">
      <alignment vertical="center"/>
      <protection/>
    </xf>
    <xf numFmtId="10" fontId="27" fillId="36" borderId="82" xfId="58" applyNumberFormat="1" applyFont="1" applyFill="1" applyBorder="1" applyAlignment="1">
      <alignment horizontal="right" vertical="center"/>
      <protection/>
    </xf>
    <xf numFmtId="3" fontId="27" fillId="36" borderId="84" xfId="58" applyNumberFormat="1" applyFont="1" applyFill="1" applyBorder="1" applyAlignment="1">
      <alignment vertical="center"/>
      <protection/>
    </xf>
    <xf numFmtId="0" fontId="27" fillId="36" borderId="85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58" xfId="58" applyNumberFormat="1" applyFont="1" applyFill="1" applyBorder="1" applyAlignment="1">
      <alignment horizontal="center" vertical="center" wrapText="1"/>
      <protection/>
    </xf>
    <xf numFmtId="49" fontId="13" fillId="35" borderId="61" xfId="58" applyNumberFormat="1" applyFont="1" applyFill="1" applyBorder="1" applyAlignment="1">
      <alignment horizontal="center" vertical="center" wrapText="1"/>
      <protection/>
    </xf>
    <xf numFmtId="49" fontId="13" fillId="35" borderId="59" xfId="58" applyNumberFormat="1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30" fillId="0" borderId="0" xfId="58" applyFont="1" applyFill="1">
      <alignment/>
      <protection/>
    </xf>
    <xf numFmtId="0" fontId="3" fillId="0" borderId="0" xfId="65" applyFont="1">
      <alignment/>
      <protection/>
    </xf>
    <xf numFmtId="0" fontId="23" fillId="0" borderId="0" xfId="65" applyFont="1">
      <alignment/>
      <protection/>
    </xf>
    <xf numFmtId="10" fontId="3" fillId="0" borderId="86" xfId="65" applyNumberFormat="1" applyFont="1" applyBorder="1">
      <alignment/>
      <protection/>
    </xf>
    <xf numFmtId="3" fontId="3" fillId="0" borderId="12" xfId="65" applyNumberFormat="1" applyFont="1" applyBorder="1">
      <alignment/>
      <protection/>
    </xf>
    <xf numFmtId="3" fontId="3" fillId="0" borderId="87" xfId="65" applyNumberFormat="1" applyFont="1" applyBorder="1">
      <alignment/>
      <protection/>
    </xf>
    <xf numFmtId="10" fontId="3" fillId="0" borderId="88" xfId="65" applyNumberFormat="1" applyFont="1" applyBorder="1">
      <alignment/>
      <protection/>
    </xf>
    <xf numFmtId="10" fontId="3" fillId="0" borderId="12" xfId="65" applyNumberFormat="1" applyFont="1" applyBorder="1">
      <alignment/>
      <protection/>
    </xf>
    <xf numFmtId="3" fontId="3" fillId="0" borderId="89" xfId="65" applyNumberFormat="1" applyFont="1" applyBorder="1">
      <alignment/>
      <protection/>
    </xf>
    <xf numFmtId="0" fontId="3" fillId="0" borderId="90" xfId="65" applyNumberFormat="1" applyFont="1" applyBorder="1">
      <alignment/>
      <protection/>
    </xf>
    <xf numFmtId="10" fontId="3" fillId="0" borderId="91" xfId="65" applyNumberFormat="1" applyFont="1" applyBorder="1">
      <alignment/>
      <protection/>
    </xf>
    <xf numFmtId="3" fontId="3" fillId="0" borderId="42" xfId="65" applyNumberFormat="1" applyFont="1" applyBorder="1">
      <alignment/>
      <protection/>
    </xf>
    <xf numFmtId="3" fontId="3" fillId="0" borderId="43" xfId="65" applyNumberFormat="1" applyFont="1" applyBorder="1">
      <alignment/>
      <protection/>
    </xf>
    <xf numFmtId="10" fontId="3" fillId="0" borderId="41" xfId="65" applyNumberFormat="1" applyFont="1" applyBorder="1">
      <alignment/>
      <protection/>
    </xf>
    <xf numFmtId="10" fontId="3" fillId="0" borderId="42" xfId="65" applyNumberFormat="1" applyFont="1" applyBorder="1">
      <alignment/>
      <protection/>
    </xf>
    <xf numFmtId="3" fontId="3" fillId="0" borderId="74" xfId="65" applyNumberFormat="1" applyFont="1" applyBorder="1">
      <alignment/>
      <protection/>
    </xf>
    <xf numFmtId="0" fontId="3" fillId="0" borderId="76" xfId="65" applyNumberFormat="1" applyFont="1" applyBorder="1">
      <alignment/>
      <protection/>
    </xf>
    <xf numFmtId="0" fontId="26" fillId="0" borderId="0" xfId="65" applyFont="1">
      <alignment/>
      <protection/>
    </xf>
    <xf numFmtId="10" fontId="26" fillId="37" borderId="92" xfId="65" applyNumberFormat="1" applyFont="1" applyFill="1" applyBorder="1" applyAlignment="1">
      <alignment vertical="center"/>
      <protection/>
    </xf>
    <xf numFmtId="3" fontId="26" fillId="37" borderId="93" xfId="65" applyNumberFormat="1" applyFont="1" applyFill="1" applyBorder="1" applyAlignment="1">
      <alignment vertical="center"/>
      <protection/>
    </xf>
    <xf numFmtId="10" fontId="26" fillId="37" borderId="94" xfId="65" applyNumberFormat="1" applyFont="1" applyFill="1" applyBorder="1" applyAlignment="1">
      <alignment vertical="center"/>
      <protection/>
    </xf>
    <xf numFmtId="3" fontId="26" fillId="37" borderId="95" xfId="65" applyNumberFormat="1" applyFont="1" applyFill="1" applyBorder="1" applyAlignment="1">
      <alignment vertical="center"/>
      <protection/>
    </xf>
    <xf numFmtId="10" fontId="26" fillId="37" borderId="96" xfId="65" applyNumberFormat="1" applyFont="1" applyFill="1" applyBorder="1" applyAlignment="1">
      <alignment vertical="center"/>
      <protection/>
    </xf>
    <xf numFmtId="3" fontId="26" fillId="37" borderId="97" xfId="65" applyNumberFormat="1" applyFont="1" applyFill="1" applyBorder="1" applyAlignment="1">
      <alignment vertical="center"/>
      <protection/>
    </xf>
    <xf numFmtId="0" fontId="26" fillId="37" borderId="98" xfId="65" applyNumberFormat="1" applyFont="1" applyFill="1" applyBorder="1" applyAlignment="1">
      <alignment vertical="center"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27" fillId="0" borderId="0" xfId="65" applyFont="1">
      <alignment/>
      <protection/>
    </xf>
    <xf numFmtId="10" fontId="30" fillId="37" borderId="99" xfId="65" applyNumberFormat="1" applyFont="1" applyFill="1" applyBorder="1">
      <alignment/>
      <protection/>
    </xf>
    <xf numFmtId="3" fontId="27" fillId="37" borderId="100" xfId="65" applyNumberFormat="1" applyFont="1" applyFill="1" applyBorder="1" applyAlignment="1">
      <alignment vertical="center"/>
      <protection/>
    </xf>
    <xf numFmtId="181" fontId="27" fillId="37" borderId="101" xfId="65" applyNumberFormat="1" applyFont="1" applyFill="1" applyBorder="1" applyAlignment="1">
      <alignment vertical="center"/>
      <protection/>
    </xf>
    <xf numFmtId="3" fontId="27" fillId="37" borderId="102" xfId="65" applyNumberFormat="1" applyFont="1" applyFill="1" applyBorder="1" applyAlignment="1">
      <alignment vertical="center"/>
      <protection/>
    </xf>
    <xf numFmtId="10" fontId="30" fillId="37" borderId="101" xfId="65" applyNumberFormat="1" applyFont="1" applyFill="1" applyBorder="1">
      <alignment/>
      <protection/>
    </xf>
    <xf numFmtId="3" fontId="27" fillId="37" borderId="103" xfId="65" applyNumberFormat="1" applyFont="1" applyFill="1" applyBorder="1" applyAlignment="1">
      <alignment vertical="center"/>
      <protection/>
    </xf>
    <xf numFmtId="0" fontId="27" fillId="37" borderId="104" xfId="65" applyNumberFormat="1" applyFont="1" applyFill="1" applyBorder="1" applyAlignment="1">
      <alignment vertical="center"/>
      <protection/>
    </xf>
    <xf numFmtId="0" fontId="5" fillId="0" borderId="0" xfId="58" applyFont="1" applyFill="1">
      <alignment/>
      <protection/>
    </xf>
    <xf numFmtId="10" fontId="12" fillId="38" borderId="105" xfId="58" applyNumberFormat="1" applyFont="1" applyFill="1" applyBorder="1" applyAlignment="1">
      <alignment horizontal="right"/>
      <protection/>
    </xf>
    <xf numFmtId="3" fontId="12" fillId="38" borderId="106" xfId="58" applyNumberFormat="1" applyFont="1" applyFill="1" applyBorder="1">
      <alignment/>
      <protection/>
    </xf>
    <xf numFmtId="3" fontId="12" fillId="38" borderId="107" xfId="58" applyNumberFormat="1" applyFont="1" applyFill="1" applyBorder="1">
      <alignment/>
      <protection/>
    </xf>
    <xf numFmtId="3" fontId="12" fillId="38" borderId="108" xfId="58" applyNumberFormat="1" applyFont="1" applyFill="1" applyBorder="1">
      <alignment/>
      <protection/>
    </xf>
    <xf numFmtId="10" fontId="12" fillId="38" borderId="109" xfId="58" applyNumberFormat="1" applyFont="1" applyFill="1" applyBorder="1">
      <alignment/>
      <protection/>
    </xf>
    <xf numFmtId="10" fontId="12" fillId="38" borderId="109" xfId="58" applyNumberFormat="1" applyFont="1" applyFill="1" applyBorder="1" applyAlignment="1">
      <alignment horizontal="right"/>
      <protection/>
    </xf>
    <xf numFmtId="0" fontId="12" fillId="38" borderId="110" xfId="58" applyFont="1" applyFill="1" applyBorder="1">
      <alignment/>
      <protection/>
    </xf>
    <xf numFmtId="10" fontId="3" fillId="0" borderId="111" xfId="58" applyNumberFormat="1" applyFont="1" applyFill="1" applyBorder="1" applyAlignment="1">
      <alignment horizontal="right"/>
      <protection/>
    </xf>
    <xf numFmtId="3" fontId="3" fillId="0" borderId="66" xfId="58" applyNumberFormat="1" applyFont="1" applyFill="1" applyBorder="1">
      <alignment/>
      <protection/>
    </xf>
    <xf numFmtId="3" fontId="3" fillId="0" borderId="65" xfId="58" applyNumberFormat="1" applyFont="1" applyFill="1" applyBorder="1">
      <alignment/>
      <protection/>
    </xf>
    <xf numFmtId="3" fontId="3" fillId="0" borderId="112" xfId="58" applyNumberFormat="1" applyFont="1" applyFill="1" applyBorder="1">
      <alignment/>
      <protection/>
    </xf>
    <xf numFmtId="10" fontId="3" fillId="0" borderId="113" xfId="58" applyNumberFormat="1" applyFont="1" applyFill="1" applyBorder="1">
      <alignment/>
      <protection/>
    </xf>
    <xf numFmtId="3" fontId="3" fillId="0" borderId="69" xfId="58" applyNumberFormat="1" applyFont="1" applyFill="1" applyBorder="1">
      <alignment/>
      <protection/>
    </xf>
    <xf numFmtId="10" fontId="3" fillId="0" borderId="113" xfId="58" applyNumberFormat="1" applyFont="1" applyFill="1" applyBorder="1" applyAlignment="1">
      <alignment horizontal="right"/>
      <protection/>
    </xf>
    <xf numFmtId="0" fontId="3" fillId="0" borderId="70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114" xfId="58" applyNumberFormat="1" applyFont="1" applyFill="1" applyBorder="1" applyAlignment="1">
      <alignment horizontal="right" vertical="center"/>
      <protection/>
    </xf>
    <xf numFmtId="3" fontId="12" fillId="38" borderId="115" xfId="58" applyNumberFormat="1" applyFont="1" applyFill="1" applyBorder="1" applyAlignment="1">
      <alignment vertical="center"/>
      <protection/>
    </xf>
    <xf numFmtId="3" fontId="12" fillId="38" borderId="116" xfId="58" applyNumberFormat="1" applyFont="1" applyFill="1" applyBorder="1" applyAlignment="1">
      <alignment vertical="center"/>
      <protection/>
    </xf>
    <xf numFmtId="3" fontId="12" fillId="38" borderId="117" xfId="58" applyNumberFormat="1" applyFont="1" applyFill="1" applyBorder="1" applyAlignment="1">
      <alignment vertical="center"/>
      <protection/>
    </xf>
    <xf numFmtId="10" fontId="12" fillId="38" borderId="118" xfId="58" applyNumberFormat="1" applyFont="1" applyFill="1" applyBorder="1" applyAlignment="1">
      <alignment vertical="center"/>
      <protection/>
    </xf>
    <xf numFmtId="10" fontId="12" fillId="38" borderId="118" xfId="58" applyNumberFormat="1" applyFont="1" applyFill="1" applyBorder="1" applyAlignment="1">
      <alignment horizontal="right" vertical="center"/>
      <protection/>
    </xf>
    <xf numFmtId="0" fontId="12" fillId="38" borderId="119" xfId="58" applyFont="1" applyFill="1" applyBorder="1" applyAlignment="1">
      <alignment vertical="center"/>
      <protection/>
    </xf>
    <xf numFmtId="10" fontId="3" fillId="0" borderId="91" xfId="58" applyNumberFormat="1" applyFont="1" applyFill="1" applyBorder="1" applyAlignment="1">
      <alignment horizontal="right"/>
      <protection/>
    </xf>
    <xf numFmtId="3" fontId="3" fillId="0" borderId="44" xfId="58" applyNumberFormat="1" applyFont="1" applyFill="1" applyBorder="1">
      <alignment/>
      <protection/>
    </xf>
    <xf numFmtId="3" fontId="3" fillId="0" borderId="73" xfId="58" applyNumberFormat="1" applyFont="1" applyFill="1" applyBorder="1">
      <alignment/>
      <protection/>
    </xf>
    <xf numFmtId="3" fontId="3" fillId="0" borderId="43" xfId="58" applyNumberFormat="1" applyFont="1" applyFill="1" applyBorder="1">
      <alignment/>
      <protection/>
    </xf>
    <xf numFmtId="10" fontId="3" fillId="0" borderId="41" xfId="58" applyNumberFormat="1" applyFont="1" applyFill="1" applyBorder="1">
      <alignment/>
      <protection/>
    </xf>
    <xf numFmtId="10" fontId="3" fillId="0" borderId="41" xfId="58" applyNumberFormat="1" applyFont="1" applyFill="1" applyBorder="1" applyAlignment="1">
      <alignment horizontal="right"/>
      <protection/>
    </xf>
    <xf numFmtId="0" fontId="3" fillId="0" borderId="76" xfId="58" applyFont="1" applyFill="1" applyBorder="1">
      <alignment/>
      <protection/>
    </xf>
    <xf numFmtId="3" fontId="3" fillId="0" borderId="42" xfId="58" applyNumberFormat="1" applyFont="1" applyFill="1" applyBorder="1">
      <alignment/>
      <protection/>
    </xf>
    <xf numFmtId="10" fontId="3" fillId="0" borderId="120" xfId="58" applyNumberFormat="1" applyFont="1" applyFill="1" applyBorder="1" applyAlignment="1">
      <alignment horizontal="right"/>
      <protection/>
    </xf>
    <xf numFmtId="3" fontId="3" fillId="0" borderId="121" xfId="58" applyNumberFormat="1" applyFont="1" applyFill="1" applyBorder="1">
      <alignment/>
      <protection/>
    </xf>
    <xf numFmtId="3" fontId="3" fillId="0" borderId="122" xfId="58" applyNumberFormat="1" applyFont="1" applyFill="1" applyBorder="1">
      <alignment/>
      <protection/>
    </xf>
    <xf numFmtId="3" fontId="3" fillId="0" borderId="123" xfId="58" applyNumberFormat="1" applyFont="1" applyFill="1" applyBorder="1">
      <alignment/>
      <protection/>
    </xf>
    <xf numFmtId="10" fontId="3" fillId="0" borderId="124" xfId="58" applyNumberFormat="1" applyFont="1" applyFill="1" applyBorder="1">
      <alignment/>
      <protection/>
    </xf>
    <xf numFmtId="10" fontId="3" fillId="0" borderId="124" xfId="58" applyNumberFormat="1" applyFont="1" applyFill="1" applyBorder="1" applyAlignment="1">
      <alignment horizontal="right"/>
      <protection/>
    </xf>
    <xf numFmtId="0" fontId="3" fillId="0" borderId="125" xfId="58" applyFont="1" applyFill="1" applyBorder="1">
      <alignment/>
      <protection/>
    </xf>
    <xf numFmtId="0" fontId="26" fillId="0" borderId="0" xfId="58" applyFont="1" applyFill="1" applyAlignment="1">
      <alignment vertical="center"/>
      <protection/>
    </xf>
    <xf numFmtId="10" fontId="26" fillId="36" borderId="126" xfId="58" applyNumberFormat="1" applyFont="1" applyFill="1" applyBorder="1" applyAlignment="1">
      <alignment horizontal="right" vertical="center"/>
      <protection/>
    </xf>
    <xf numFmtId="3" fontId="26" fillId="36" borderId="127" xfId="58" applyNumberFormat="1" applyFont="1" applyFill="1" applyBorder="1" applyAlignment="1">
      <alignment vertical="center"/>
      <protection/>
    </xf>
    <xf numFmtId="3" fontId="26" fillId="36" borderId="128" xfId="58" applyNumberFormat="1" applyFont="1" applyFill="1" applyBorder="1" applyAlignment="1">
      <alignment vertical="center"/>
      <protection/>
    </xf>
    <xf numFmtId="3" fontId="26" fillId="36" borderId="129" xfId="58" applyNumberFormat="1" applyFont="1" applyFill="1" applyBorder="1" applyAlignment="1">
      <alignment vertical="center"/>
      <protection/>
    </xf>
    <xf numFmtId="9" fontId="26" fillId="36" borderId="130" xfId="58" applyNumberFormat="1" applyFont="1" applyFill="1" applyBorder="1" applyAlignment="1">
      <alignment vertical="center"/>
      <protection/>
    </xf>
    <xf numFmtId="0" fontId="26" fillId="36" borderId="131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7" xfId="58" applyNumberFormat="1" applyFont="1" applyFill="1" applyBorder="1" applyAlignment="1">
      <alignment horizontal="center" vertical="center" wrapText="1"/>
      <protection/>
    </xf>
    <xf numFmtId="49" fontId="12" fillId="35" borderId="58" xfId="58" applyNumberFormat="1" applyFont="1" applyFill="1" applyBorder="1" applyAlignment="1">
      <alignment horizontal="center" vertical="center" wrapText="1"/>
      <protection/>
    </xf>
    <xf numFmtId="49" fontId="12" fillId="35" borderId="61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105" xfId="58" applyNumberFormat="1" applyFont="1" applyFill="1" applyBorder="1" applyAlignment="1">
      <alignment horizontal="right"/>
      <protection/>
    </xf>
    <xf numFmtId="3" fontId="6" fillId="38" borderId="132" xfId="58" applyNumberFormat="1" applyFont="1" applyFill="1" applyBorder="1">
      <alignment/>
      <protection/>
    </xf>
    <xf numFmtId="3" fontId="6" fillId="38" borderId="133" xfId="58" applyNumberFormat="1" applyFont="1" applyFill="1" applyBorder="1">
      <alignment/>
      <protection/>
    </xf>
    <xf numFmtId="3" fontId="6" fillId="38" borderId="106" xfId="58" applyNumberFormat="1" applyFont="1" applyFill="1" applyBorder="1">
      <alignment/>
      <protection/>
    </xf>
    <xf numFmtId="3" fontId="6" fillId="38" borderId="107" xfId="58" applyNumberFormat="1" applyFont="1" applyFill="1" applyBorder="1">
      <alignment/>
      <protection/>
    </xf>
    <xf numFmtId="3" fontId="6" fillId="38" borderId="108" xfId="58" applyNumberFormat="1" applyFont="1" applyFill="1" applyBorder="1">
      <alignment/>
      <protection/>
    </xf>
    <xf numFmtId="10" fontId="6" fillId="38" borderId="109" xfId="58" applyNumberFormat="1" applyFont="1" applyFill="1" applyBorder="1">
      <alignment/>
      <protection/>
    </xf>
    <xf numFmtId="10" fontId="6" fillId="38" borderId="109" xfId="58" applyNumberFormat="1" applyFont="1" applyFill="1" applyBorder="1" applyAlignment="1">
      <alignment horizontal="right"/>
      <protection/>
    </xf>
    <xf numFmtId="0" fontId="6" fillId="38" borderId="110" xfId="58" applyFont="1" applyFill="1" applyBorder="1">
      <alignment/>
      <protection/>
    </xf>
    <xf numFmtId="3" fontId="3" fillId="0" borderId="67" xfId="58" applyNumberFormat="1" applyFont="1" applyFill="1" applyBorder="1">
      <alignment/>
      <protection/>
    </xf>
    <xf numFmtId="3" fontId="3" fillId="0" borderId="134" xfId="58" applyNumberFormat="1" applyFont="1" applyFill="1" applyBorder="1">
      <alignment/>
      <protection/>
    </xf>
    <xf numFmtId="10" fontId="6" fillId="0" borderId="113" xfId="58" applyNumberFormat="1" applyFont="1" applyFill="1" applyBorder="1" applyAlignment="1">
      <alignment horizontal="right"/>
      <protection/>
    </xf>
    <xf numFmtId="0" fontId="12" fillId="0" borderId="0" xfId="58" applyFont="1" applyFill="1">
      <alignment/>
      <protection/>
    </xf>
    <xf numFmtId="10" fontId="6" fillId="38" borderId="114" xfId="58" applyNumberFormat="1" applyFont="1" applyFill="1" applyBorder="1" applyAlignment="1">
      <alignment horizontal="right"/>
      <protection/>
    </xf>
    <xf numFmtId="3" fontId="6" fillId="38" borderId="135" xfId="58" applyNumberFormat="1" applyFont="1" applyFill="1" applyBorder="1">
      <alignment/>
      <protection/>
    </xf>
    <xf numFmtId="3" fontId="6" fillId="38" borderId="136" xfId="58" applyNumberFormat="1" applyFont="1" applyFill="1" applyBorder="1">
      <alignment/>
      <protection/>
    </xf>
    <xf numFmtId="3" fontId="6" fillId="38" borderId="115" xfId="58" applyNumberFormat="1" applyFont="1" applyFill="1" applyBorder="1">
      <alignment/>
      <protection/>
    </xf>
    <xf numFmtId="3" fontId="6" fillId="38" borderId="116" xfId="58" applyNumberFormat="1" applyFont="1" applyFill="1" applyBorder="1">
      <alignment/>
      <protection/>
    </xf>
    <xf numFmtId="3" fontId="6" fillId="38" borderId="117" xfId="58" applyNumberFormat="1" applyFont="1" applyFill="1" applyBorder="1">
      <alignment/>
      <protection/>
    </xf>
    <xf numFmtId="10" fontId="6" fillId="38" borderId="118" xfId="58" applyNumberFormat="1" applyFont="1" applyFill="1" applyBorder="1">
      <alignment/>
      <protection/>
    </xf>
    <xf numFmtId="10" fontId="6" fillId="38" borderId="118" xfId="58" applyNumberFormat="1" applyFont="1" applyFill="1" applyBorder="1" applyAlignment="1">
      <alignment horizontal="right"/>
      <protection/>
    </xf>
    <xf numFmtId="0" fontId="6" fillId="38" borderId="119" xfId="58" applyFont="1" applyFill="1" applyBorder="1">
      <alignment/>
      <protection/>
    </xf>
    <xf numFmtId="3" fontId="3" fillId="0" borderId="137" xfId="58" applyNumberFormat="1" applyFont="1" applyFill="1" applyBorder="1">
      <alignment/>
      <protection/>
    </xf>
    <xf numFmtId="3" fontId="3" fillId="0" borderId="74" xfId="58" applyNumberFormat="1" applyFont="1" applyFill="1" applyBorder="1">
      <alignment/>
      <protection/>
    </xf>
    <xf numFmtId="10" fontId="6" fillId="0" borderId="41" xfId="58" applyNumberFormat="1" applyFont="1" applyFill="1" applyBorder="1" applyAlignment="1">
      <alignment horizontal="right"/>
      <protection/>
    </xf>
    <xf numFmtId="3" fontId="3" fillId="0" borderId="138" xfId="58" applyNumberFormat="1" applyFont="1" applyFill="1" applyBorder="1">
      <alignment/>
      <protection/>
    </xf>
    <xf numFmtId="3" fontId="3" fillId="0" borderId="139" xfId="58" applyNumberFormat="1" applyFont="1" applyFill="1" applyBorder="1">
      <alignment/>
      <protection/>
    </xf>
    <xf numFmtId="3" fontId="3" fillId="0" borderId="140" xfId="58" applyNumberFormat="1" applyFont="1" applyFill="1" applyBorder="1">
      <alignment/>
      <protection/>
    </xf>
    <xf numFmtId="10" fontId="27" fillId="8" borderId="126" xfId="58" applyNumberFormat="1" applyFont="1" applyFill="1" applyBorder="1" applyAlignment="1">
      <alignment horizontal="right" vertical="center"/>
      <protection/>
    </xf>
    <xf numFmtId="3" fontId="27" fillId="8" borderId="141" xfId="58" applyNumberFormat="1" applyFont="1" applyFill="1" applyBorder="1" applyAlignment="1">
      <alignment vertical="center"/>
      <protection/>
    </xf>
    <xf numFmtId="3" fontId="27" fillId="8" borderId="142" xfId="58" applyNumberFormat="1" applyFont="1" applyFill="1" applyBorder="1" applyAlignment="1">
      <alignment vertical="center"/>
      <protection/>
    </xf>
    <xf numFmtId="3" fontId="27" fillId="8" borderId="143" xfId="58" applyNumberFormat="1" applyFont="1" applyFill="1" applyBorder="1" applyAlignment="1">
      <alignment vertical="center"/>
      <protection/>
    </xf>
    <xf numFmtId="3" fontId="27" fillId="8" borderId="0" xfId="58" applyNumberFormat="1" applyFont="1" applyFill="1" applyBorder="1" applyAlignment="1">
      <alignment vertical="center"/>
      <protection/>
    </xf>
    <xf numFmtId="3" fontId="27" fillId="8" borderId="144" xfId="58" applyNumberFormat="1" applyFont="1" applyFill="1" applyBorder="1" applyAlignment="1">
      <alignment vertical="center"/>
      <protection/>
    </xf>
    <xf numFmtId="10" fontId="27" fillId="8" borderId="145" xfId="58" applyNumberFormat="1" applyFont="1" applyFill="1" applyBorder="1" applyAlignment="1">
      <alignment vertical="center"/>
      <protection/>
    </xf>
    <xf numFmtId="10" fontId="27" fillId="8" borderId="145" xfId="58" applyNumberFormat="1" applyFont="1" applyFill="1" applyBorder="1" applyAlignment="1">
      <alignment horizontal="right" vertical="center"/>
      <protection/>
    </xf>
    <xf numFmtId="0" fontId="27" fillId="8" borderId="146" xfId="58" applyNumberFormat="1" applyFont="1" applyFill="1" applyBorder="1" applyAlignment="1">
      <alignment vertical="center"/>
      <protection/>
    </xf>
    <xf numFmtId="0" fontId="27" fillId="37" borderId="146" xfId="58" applyNumberFormat="1" applyFont="1" applyFill="1" applyBorder="1" applyAlignment="1">
      <alignment vertical="center"/>
      <protection/>
    </xf>
    <xf numFmtId="3" fontId="12" fillId="38" borderId="136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horizontal="right" vertical="center"/>
      <protection/>
    </xf>
    <xf numFmtId="3" fontId="12" fillId="38" borderId="73" xfId="58" applyNumberFormat="1" applyFont="1" applyFill="1" applyBorder="1" applyAlignment="1">
      <alignment vertical="center"/>
      <protection/>
    </xf>
    <xf numFmtId="3" fontId="12" fillId="38" borderId="44" xfId="58" applyNumberFormat="1" applyFont="1" applyFill="1" applyBorder="1" applyAlignment="1">
      <alignment vertical="center"/>
      <protection/>
    </xf>
    <xf numFmtId="3" fontId="12" fillId="38" borderId="43" xfId="58" applyNumberFormat="1" applyFont="1" applyFill="1" applyBorder="1" applyAlignment="1">
      <alignment vertical="center"/>
      <protection/>
    </xf>
    <xf numFmtId="10" fontId="12" fillId="38" borderId="41" xfId="58" applyNumberFormat="1" applyFont="1" applyFill="1" applyBorder="1" applyAlignment="1">
      <alignment vertical="center"/>
      <protection/>
    </xf>
    <xf numFmtId="10" fontId="12" fillId="38" borderId="41" xfId="58" applyNumberFormat="1" applyFont="1" applyFill="1" applyBorder="1" applyAlignment="1">
      <alignment horizontal="right" vertical="center"/>
      <protection/>
    </xf>
    <xf numFmtId="0" fontId="12" fillId="38" borderId="76" xfId="58" applyFont="1" applyFill="1" applyBorder="1" applyAlignment="1">
      <alignment vertical="center"/>
      <protection/>
    </xf>
    <xf numFmtId="10" fontId="26" fillId="36" borderId="147" xfId="58" applyNumberFormat="1" applyFont="1" applyFill="1" applyBorder="1" applyAlignment="1">
      <alignment horizontal="right" vertical="center"/>
      <protection/>
    </xf>
    <xf numFmtId="3" fontId="26" fillId="36" borderId="80" xfId="58" applyNumberFormat="1" applyFont="1" applyFill="1" applyBorder="1" applyAlignment="1">
      <alignment vertical="center"/>
      <protection/>
    </xf>
    <xf numFmtId="3" fontId="26" fillId="36" borderId="79" xfId="58" applyNumberFormat="1" applyFont="1" applyFill="1" applyBorder="1" applyAlignment="1">
      <alignment vertical="center"/>
      <protection/>
    </xf>
    <xf numFmtId="3" fontId="26" fillId="36" borderId="84" xfId="58" applyNumberFormat="1" applyFont="1" applyFill="1" applyBorder="1" applyAlignment="1">
      <alignment vertical="center"/>
      <protection/>
    </xf>
    <xf numFmtId="181" fontId="26" fillId="36" borderId="148" xfId="58" applyNumberFormat="1" applyFont="1" applyFill="1" applyBorder="1" applyAlignment="1">
      <alignment vertical="center"/>
      <protection/>
    </xf>
    <xf numFmtId="0" fontId="26" fillId="36" borderId="85" xfId="58" applyNumberFormat="1" applyFont="1" applyFill="1" applyBorder="1" applyAlignment="1">
      <alignment vertical="center"/>
      <protection/>
    </xf>
    <xf numFmtId="10" fontId="27" fillId="36" borderId="126" xfId="58" applyNumberFormat="1" applyFont="1" applyFill="1" applyBorder="1" applyAlignment="1">
      <alignment horizontal="right" vertical="center"/>
      <protection/>
    </xf>
    <xf numFmtId="3" fontId="27" fillId="36" borderId="143" xfId="58" applyNumberFormat="1" applyFont="1" applyFill="1" applyBorder="1" applyAlignment="1">
      <alignment vertical="center"/>
      <protection/>
    </xf>
    <xf numFmtId="3" fontId="27" fillId="36" borderId="142" xfId="58" applyNumberFormat="1" applyFont="1" applyFill="1" applyBorder="1" applyAlignment="1">
      <alignment vertical="center"/>
      <protection/>
    </xf>
    <xf numFmtId="3" fontId="27" fillId="36" borderId="0" xfId="58" applyNumberFormat="1" applyFont="1" applyFill="1" applyBorder="1" applyAlignment="1">
      <alignment vertical="center"/>
      <protection/>
    </xf>
    <xf numFmtId="3" fontId="27" fillId="36" borderId="144" xfId="58" applyNumberFormat="1" applyFont="1" applyFill="1" applyBorder="1" applyAlignment="1">
      <alignment vertical="center"/>
      <protection/>
    </xf>
    <xf numFmtId="0" fontId="27" fillId="36" borderId="146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105" xfId="58" applyNumberFormat="1" applyFont="1" applyFill="1" applyBorder="1" applyAlignment="1">
      <alignment horizontal="right" vertical="center"/>
      <protection/>
    </xf>
    <xf numFmtId="3" fontId="12" fillId="38" borderId="106" xfId="58" applyNumberFormat="1" applyFont="1" applyFill="1" applyBorder="1" applyAlignment="1">
      <alignment vertical="center"/>
      <protection/>
    </xf>
    <xf numFmtId="3" fontId="12" fillId="38" borderId="107" xfId="58" applyNumberFormat="1" applyFont="1" applyFill="1" applyBorder="1" applyAlignment="1">
      <alignment vertical="center"/>
      <protection/>
    </xf>
    <xf numFmtId="3" fontId="12" fillId="38" borderId="108" xfId="58" applyNumberFormat="1" applyFont="1" applyFill="1" applyBorder="1" applyAlignment="1">
      <alignment vertical="center"/>
      <protection/>
    </xf>
    <xf numFmtId="10" fontId="12" fillId="38" borderId="109" xfId="58" applyNumberFormat="1" applyFont="1" applyFill="1" applyBorder="1" applyAlignment="1">
      <alignment vertical="center"/>
      <protection/>
    </xf>
    <xf numFmtId="0" fontId="12" fillId="38" borderId="110" xfId="58" applyFont="1" applyFill="1" applyBorder="1" applyAlignment="1">
      <alignment vertical="center"/>
      <protection/>
    </xf>
    <xf numFmtId="181" fontId="27" fillId="36" borderId="145" xfId="58" applyNumberFormat="1" applyFont="1" applyFill="1" applyBorder="1" applyAlignment="1">
      <alignment vertical="center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0" fontId="112" fillId="3" borderId="36" xfId="57" applyFont="1" applyFill="1" applyBorder="1">
      <alignment/>
      <protection/>
    </xf>
    <xf numFmtId="0" fontId="113" fillId="3" borderId="35" xfId="57" applyFont="1" applyFill="1" applyBorder="1">
      <alignment/>
      <protection/>
    </xf>
    <xf numFmtId="0" fontId="114" fillId="3" borderId="18" xfId="57" applyFont="1" applyFill="1" applyBorder="1">
      <alignment/>
      <protection/>
    </xf>
    <xf numFmtId="0" fontId="113" fillId="3" borderId="17" xfId="57" applyFont="1" applyFill="1" applyBorder="1">
      <alignment/>
      <protection/>
    </xf>
    <xf numFmtId="0" fontId="115" fillId="3" borderId="18" xfId="57" applyFont="1" applyFill="1" applyBorder="1">
      <alignment/>
      <protection/>
    </xf>
    <xf numFmtId="0" fontId="116" fillId="3" borderId="18" xfId="57" applyFont="1" applyFill="1" applyBorder="1">
      <alignment/>
      <protection/>
    </xf>
    <xf numFmtId="0" fontId="112" fillId="3" borderId="18" xfId="57" applyFont="1" applyFill="1" applyBorder="1">
      <alignment/>
      <protection/>
    </xf>
    <xf numFmtId="0" fontId="112" fillId="3" borderId="149" xfId="57" applyFont="1" applyFill="1" applyBorder="1">
      <alignment/>
      <protection/>
    </xf>
    <xf numFmtId="0" fontId="113" fillId="3" borderId="75" xfId="57" applyFont="1" applyFill="1" applyBorder="1">
      <alignment/>
      <protection/>
    </xf>
    <xf numFmtId="17" fontId="36" fillId="0" borderId="0" xfId="57" applyNumberFormat="1" applyFont="1" applyFill="1">
      <alignment/>
      <protection/>
    </xf>
    <xf numFmtId="0" fontId="36" fillId="39" borderId="14" xfId="57" applyFont="1" applyFill="1" applyBorder="1">
      <alignment/>
      <protection/>
    </xf>
    <xf numFmtId="0" fontId="36" fillId="39" borderId="13" xfId="57" applyFont="1" applyFill="1" applyBorder="1">
      <alignment/>
      <protection/>
    </xf>
    <xf numFmtId="0" fontId="41" fillId="36" borderId="150" xfId="57" applyFont="1" applyFill="1" applyBorder="1">
      <alignment/>
      <protection/>
    </xf>
    <xf numFmtId="0" fontId="42" fillId="36" borderId="151" xfId="46" applyFont="1" applyFill="1" applyBorder="1" applyAlignment="1" applyProtection="1">
      <alignment horizontal="left" indent="1"/>
      <protection/>
    </xf>
    <xf numFmtId="0" fontId="41" fillId="3" borderId="152" xfId="57" applyFont="1" applyFill="1" applyBorder="1">
      <alignment/>
      <protection/>
    </xf>
    <xf numFmtId="0" fontId="42" fillId="3" borderId="111" xfId="46" applyFont="1" applyFill="1" applyBorder="1" applyAlignment="1" applyProtection="1">
      <alignment horizontal="left" indent="1"/>
      <protection/>
    </xf>
    <xf numFmtId="0" fontId="41" fillId="36" borderId="152" xfId="57" applyFont="1" applyFill="1" applyBorder="1">
      <alignment/>
      <protection/>
    </xf>
    <xf numFmtId="0" fontId="42" fillId="36" borderId="111" xfId="46" applyFont="1" applyFill="1" applyBorder="1" applyAlignment="1" applyProtection="1">
      <alignment horizontal="left" indent="1"/>
      <protection/>
    </xf>
    <xf numFmtId="0" fontId="42" fillId="36" borderId="91" xfId="46" applyFont="1" applyFill="1" applyBorder="1" applyAlignment="1" applyProtection="1">
      <alignment horizontal="left" indent="1"/>
      <protection/>
    </xf>
    <xf numFmtId="0" fontId="117" fillId="7" borderId="153" xfId="60" applyFont="1" applyFill="1" applyBorder="1">
      <alignment/>
      <protection/>
    </xf>
    <xf numFmtId="0" fontId="117" fillId="7" borderId="0" xfId="60" applyFont="1" applyFill="1">
      <alignment/>
      <protection/>
    </xf>
    <xf numFmtId="0" fontId="118" fillId="7" borderId="154" xfId="60" applyFont="1" applyFill="1" applyBorder="1" applyAlignment="1">
      <alignment/>
      <protection/>
    </xf>
    <xf numFmtId="0" fontId="119" fillId="7" borderId="141" xfId="60" applyFont="1" applyFill="1" applyBorder="1" applyAlignment="1">
      <alignment/>
      <protection/>
    </xf>
    <xf numFmtId="0" fontId="120" fillId="7" borderId="154" xfId="60" applyFont="1" applyFill="1" applyBorder="1" applyAlignment="1">
      <alignment/>
      <protection/>
    </xf>
    <xf numFmtId="0" fontId="121" fillId="7" borderId="141" xfId="60" applyFont="1" applyFill="1" applyBorder="1" applyAlignment="1">
      <alignment/>
      <protection/>
    </xf>
    <xf numFmtId="37" fontId="122" fillId="7" borderId="0" xfId="62" applyFont="1" applyFill="1">
      <alignment/>
      <protection/>
    </xf>
    <xf numFmtId="37" fontId="123" fillId="7" borderId="0" xfId="62" applyFont="1" applyFill="1">
      <alignment/>
      <protection/>
    </xf>
    <xf numFmtId="37" fontId="124" fillId="7" borderId="0" xfId="62" applyFont="1" applyFill="1" applyAlignment="1">
      <alignment horizontal="left" indent="1"/>
      <protection/>
    </xf>
    <xf numFmtId="37" fontId="125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42" fillId="0" borderId="111" xfId="46" applyFont="1" applyFill="1" applyBorder="1" applyAlignment="1" applyProtection="1">
      <alignment horizontal="left" indent="1"/>
      <protection/>
    </xf>
    <xf numFmtId="0" fontId="42" fillId="0" borderId="155" xfId="46" applyFont="1" applyFill="1" applyBorder="1" applyAlignment="1" applyProtection="1">
      <alignment horizontal="left" indent="1"/>
      <protection/>
    </xf>
    <xf numFmtId="0" fontId="27" fillId="36" borderId="79" xfId="58" applyNumberFormat="1" applyFont="1" applyFill="1" applyBorder="1" applyAlignment="1">
      <alignment vertical="center"/>
      <protection/>
    </xf>
    <xf numFmtId="0" fontId="6" fillId="0" borderId="156" xfId="58" applyFont="1" applyFill="1" applyBorder="1">
      <alignment/>
      <protection/>
    </xf>
    <xf numFmtId="0" fontId="6" fillId="0" borderId="157" xfId="58" applyFont="1" applyFill="1" applyBorder="1">
      <alignment/>
      <protection/>
    </xf>
    <xf numFmtId="0" fontId="6" fillId="0" borderId="158" xfId="58" applyFont="1" applyFill="1" applyBorder="1">
      <alignment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159" xfId="58" applyNumberFormat="1" applyFont="1" applyFill="1" applyBorder="1" applyAlignment="1">
      <alignment horizontal="center" vertical="center" wrapText="1"/>
      <protection/>
    </xf>
    <xf numFmtId="37" fontId="126" fillId="7" borderId="0" xfId="62" applyFont="1" applyFill="1" applyAlignment="1">
      <alignment horizontal="left" indent="1"/>
      <protection/>
    </xf>
    <xf numFmtId="37" fontId="127" fillId="7" borderId="0" xfId="62" applyFont="1" applyFill="1">
      <alignment/>
      <protection/>
    </xf>
    <xf numFmtId="0" fontId="39" fillId="4" borderId="160" xfId="59" applyFont="1" applyFill="1" applyBorder="1">
      <alignment/>
      <protection/>
    </xf>
    <xf numFmtId="0" fontId="40" fillId="4" borderId="161" xfId="46" applyFont="1" applyFill="1" applyBorder="1" applyAlignment="1" applyProtection="1">
      <alignment horizontal="left" indent="1"/>
      <protection/>
    </xf>
    <xf numFmtId="0" fontId="42" fillId="3" borderId="162" xfId="46" applyFont="1" applyFill="1" applyBorder="1" applyAlignment="1" applyProtection="1">
      <alignment horizontal="left" indent="1"/>
      <protection/>
    </xf>
    <xf numFmtId="0" fontId="128" fillId="0" borderId="0" xfId="57" applyFont="1" applyFill="1">
      <alignment/>
      <protection/>
    </xf>
    <xf numFmtId="0" fontId="129" fillId="0" borderId="0" xfId="57" applyFont="1" applyFill="1">
      <alignment/>
      <protection/>
    </xf>
    <xf numFmtId="0" fontId="130" fillId="0" borderId="0" xfId="57" applyFont="1" applyFill="1">
      <alignment/>
      <protection/>
    </xf>
    <xf numFmtId="0" fontId="131" fillId="0" borderId="0" xfId="57" applyFont="1" applyFill="1">
      <alignment/>
      <protection/>
    </xf>
    <xf numFmtId="0" fontId="132" fillId="0" borderId="0" xfId="46" applyFont="1" applyFill="1" applyAlignment="1" applyProtection="1">
      <alignment/>
      <protection/>
    </xf>
    <xf numFmtId="37" fontId="45" fillId="0" borderId="0" xfId="61" applyFont="1">
      <alignment/>
      <protection/>
    </xf>
    <xf numFmtId="10" fontId="14" fillId="38" borderId="114" xfId="58" applyNumberFormat="1" applyFont="1" applyFill="1" applyBorder="1" applyAlignment="1">
      <alignment horizontal="right"/>
      <protection/>
    </xf>
    <xf numFmtId="0" fontId="133" fillId="33" borderId="0" xfId="0" applyFont="1" applyFill="1" applyAlignment="1">
      <alignment vertical="center"/>
    </xf>
    <xf numFmtId="3" fontId="6" fillId="36" borderId="163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6" fillId="36" borderId="25" xfId="61" applyNumberFormat="1" applyFont="1" applyFill="1" applyBorder="1">
      <alignment/>
      <protection/>
    </xf>
    <xf numFmtId="37" fontId="6" fillId="36" borderId="25" xfId="61" applyFont="1" applyFill="1" applyBorder="1" applyAlignment="1" applyProtection="1">
      <alignment horizontal="right"/>
      <protection/>
    </xf>
    <xf numFmtId="3" fontId="6" fillId="36" borderId="0" xfId="61" applyNumberFormat="1" applyFont="1" applyFill="1" applyBorder="1" applyAlignment="1">
      <alignment horizontal="right"/>
      <protection/>
    </xf>
    <xf numFmtId="3" fontId="6" fillId="36" borderId="20" xfId="61" applyNumberFormat="1" applyFont="1" applyFill="1" applyBorder="1" applyAlignment="1">
      <alignment horizontal="right"/>
      <protection/>
    </xf>
    <xf numFmtId="37" fontId="3" fillId="36" borderId="25" xfId="61" applyFont="1" applyFill="1" applyBorder="1" applyAlignment="1" applyProtection="1">
      <alignment horizontal="right"/>
      <protection/>
    </xf>
    <xf numFmtId="2" fontId="6" fillId="36" borderId="20" xfId="61" applyNumberFormat="1" applyFont="1" applyFill="1" applyBorder="1" applyProtection="1">
      <alignment/>
      <protection/>
    </xf>
    <xf numFmtId="2" fontId="6" fillId="36" borderId="0" xfId="61" applyNumberFormat="1" applyFont="1" applyFill="1" applyBorder="1" applyProtection="1">
      <alignment/>
      <protection/>
    </xf>
    <xf numFmtId="2" fontId="6" fillId="36" borderId="11" xfId="61" applyNumberFormat="1" applyFont="1" applyFill="1" applyBorder="1" applyAlignment="1" applyProtection="1">
      <alignment horizontal="center"/>
      <protection/>
    </xf>
    <xf numFmtId="37" fontId="134" fillId="0" borderId="0" xfId="61" applyFont="1">
      <alignment/>
      <protection/>
    </xf>
    <xf numFmtId="10" fontId="27" fillId="36" borderId="154" xfId="58" applyNumberFormat="1" applyFont="1" applyFill="1" applyBorder="1" applyAlignment="1">
      <alignment horizontal="right" vertical="center"/>
      <protection/>
    </xf>
    <xf numFmtId="10" fontId="12" fillId="38" borderId="116" xfId="58" applyNumberFormat="1" applyFont="1" applyFill="1" applyBorder="1" applyAlignment="1">
      <alignment horizontal="right" vertical="center"/>
      <protection/>
    </xf>
    <xf numFmtId="10" fontId="3" fillId="0" borderId="65" xfId="58" applyNumberFormat="1" applyFont="1" applyFill="1" applyBorder="1" applyAlignment="1">
      <alignment horizontal="right"/>
      <protection/>
    </xf>
    <xf numFmtId="10" fontId="3" fillId="0" borderId="44" xfId="58" applyNumberFormat="1" applyFont="1" applyFill="1" applyBorder="1" applyAlignment="1">
      <alignment horizontal="right"/>
      <protection/>
    </xf>
    <xf numFmtId="10" fontId="12" fillId="38" borderId="107" xfId="58" applyNumberFormat="1" applyFont="1" applyFill="1" applyBorder="1" applyAlignment="1">
      <alignment horizontal="right" vertical="center"/>
      <protection/>
    </xf>
    <xf numFmtId="3" fontId="27" fillId="36" borderId="164" xfId="58" applyNumberFormat="1" applyFont="1" applyFill="1" applyBorder="1" applyAlignment="1">
      <alignment vertical="center"/>
      <protection/>
    </xf>
    <xf numFmtId="3" fontId="12" fillId="38" borderId="165" xfId="58" applyNumberFormat="1" applyFont="1" applyFill="1" applyBorder="1" applyAlignment="1">
      <alignment vertical="center"/>
      <protection/>
    </xf>
    <xf numFmtId="3" fontId="3" fillId="0" borderId="152" xfId="58" applyNumberFormat="1" applyFont="1" applyFill="1" applyBorder="1">
      <alignment/>
      <protection/>
    </xf>
    <xf numFmtId="3" fontId="3" fillId="0" borderId="166" xfId="58" applyNumberFormat="1" applyFont="1" applyFill="1" applyBorder="1">
      <alignment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35" fillId="0" borderId="0" xfId="61" applyFont="1">
      <alignment/>
      <protection/>
    </xf>
    <xf numFmtId="37" fontId="13" fillId="35" borderId="105" xfId="61" applyFont="1" applyFill="1" applyBorder="1" applyAlignment="1" applyProtection="1">
      <alignment horizontal="center"/>
      <protection/>
    </xf>
    <xf numFmtId="37" fontId="3" fillId="0" borderId="126" xfId="61" applyFont="1" applyFill="1" applyBorder="1" applyProtection="1">
      <alignment/>
      <protection/>
    </xf>
    <xf numFmtId="37" fontId="3" fillId="0" borderId="167" xfId="61" applyFont="1" applyFill="1" applyBorder="1" applyProtection="1">
      <alignment/>
      <protection/>
    </xf>
    <xf numFmtId="3" fontId="3" fillId="0" borderId="126" xfId="61" applyNumberFormat="1" applyFont="1" applyFill="1" applyBorder="1" applyAlignment="1">
      <alignment horizontal="right"/>
      <protection/>
    </xf>
    <xf numFmtId="3" fontId="3" fillId="0" borderId="168" xfId="61" applyNumberFormat="1" applyFont="1" applyFill="1" applyBorder="1" applyAlignment="1">
      <alignment horizontal="right"/>
      <protection/>
    </xf>
    <xf numFmtId="2" fontId="6" fillId="0" borderId="168" xfId="61" applyNumberFormat="1" applyFont="1" applyFill="1" applyBorder="1" applyAlignment="1" applyProtection="1">
      <alignment horizontal="right" indent="1"/>
      <protection/>
    </xf>
    <xf numFmtId="2" fontId="6" fillId="0" borderId="126" xfId="61" applyNumberFormat="1" applyFont="1" applyFill="1" applyBorder="1" applyAlignment="1" applyProtection="1">
      <alignment horizontal="right" indent="1"/>
      <protection/>
    </xf>
    <xf numFmtId="2" fontId="6" fillId="0" borderId="86" xfId="61" applyNumberFormat="1" applyFont="1" applyFill="1" applyBorder="1" applyAlignment="1" applyProtection="1">
      <alignment horizontal="center"/>
      <protection/>
    </xf>
    <xf numFmtId="37" fontId="136" fillId="0" borderId="0" xfId="61" applyFont="1">
      <alignment/>
      <protection/>
    </xf>
    <xf numFmtId="181" fontId="27" fillId="36" borderId="154" xfId="58" applyNumberFormat="1" applyFont="1" applyFill="1" applyBorder="1" applyAlignment="1">
      <alignment vertical="center"/>
      <protection/>
    </xf>
    <xf numFmtId="10" fontId="12" fillId="38" borderId="116" xfId="58" applyNumberFormat="1" applyFont="1" applyFill="1" applyBorder="1" applyAlignment="1">
      <alignment vertical="center"/>
      <protection/>
    </xf>
    <xf numFmtId="10" fontId="3" fillId="0" borderId="65" xfId="58" applyNumberFormat="1" applyFont="1" applyFill="1" applyBorder="1">
      <alignment/>
      <protection/>
    </xf>
    <xf numFmtId="10" fontId="3" fillId="0" borderId="44" xfId="58" applyNumberFormat="1" applyFont="1" applyFill="1" applyBorder="1">
      <alignment/>
      <protection/>
    </xf>
    <xf numFmtId="10" fontId="12" fillId="38" borderId="107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2" fontId="3" fillId="0" borderId="39" xfId="64" applyNumberFormat="1" applyFont="1" applyBorder="1">
      <alignment/>
      <protection/>
    </xf>
    <xf numFmtId="3" fontId="27" fillId="37" borderId="144" xfId="58" applyNumberFormat="1" applyFont="1" applyFill="1" applyBorder="1" applyAlignment="1">
      <alignment vertical="center"/>
      <protection/>
    </xf>
    <xf numFmtId="3" fontId="27" fillId="37" borderId="0" xfId="58" applyNumberFormat="1" applyFont="1" applyFill="1" applyBorder="1" applyAlignment="1">
      <alignment vertical="center"/>
      <protection/>
    </xf>
    <xf numFmtId="3" fontId="27" fillId="37" borderId="143" xfId="58" applyNumberFormat="1" applyFont="1" applyFill="1" applyBorder="1" applyAlignment="1">
      <alignment vertical="center"/>
      <protection/>
    </xf>
    <xf numFmtId="181" fontId="27" fillId="37" borderId="145" xfId="58" applyNumberFormat="1" applyFont="1" applyFill="1" applyBorder="1" applyAlignment="1">
      <alignment vertical="center"/>
      <protection/>
    </xf>
    <xf numFmtId="10" fontId="27" fillId="37" borderId="126" xfId="58" applyNumberFormat="1" applyFont="1" applyFill="1" applyBorder="1" applyAlignment="1">
      <alignment horizontal="right" vertical="center"/>
      <protection/>
    </xf>
    <xf numFmtId="3" fontId="12" fillId="0" borderId="169" xfId="58" applyNumberFormat="1" applyFont="1" applyFill="1" applyBorder="1">
      <alignment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6" fillId="36" borderId="170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171" xfId="61" applyNumberFormat="1" applyFont="1" applyFill="1" applyBorder="1">
      <alignment/>
      <protection/>
    </xf>
    <xf numFmtId="3" fontId="3" fillId="0" borderId="171" xfId="61" applyNumberFormat="1" applyFont="1" applyFill="1" applyBorder="1" applyAlignment="1">
      <alignment horizontal="right"/>
      <protection/>
    </xf>
    <xf numFmtId="37" fontId="3" fillId="0" borderId="163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171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151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6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126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0" fontId="3" fillId="0" borderId="70" xfId="65" applyNumberFormat="1" applyFont="1" applyBorder="1">
      <alignment/>
      <protection/>
    </xf>
    <xf numFmtId="3" fontId="3" fillId="0" borderId="67" xfId="65" applyNumberFormat="1" applyFont="1" applyBorder="1">
      <alignment/>
      <protection/>
    </xf>
    <xf numFmtId="3" fontId="3" fillId="0" borderId="112" xfId="65" applyNumberFormat="1" applyFont="1" applyBorder="1">
      <alignment/>
      <protection/>
    </xf>
    <xf numFmtId="10" fontId="3" fillId="0" borderId="112" xfId="65" applyNumberFormat="1" applyFont="1" applyBorder="1">
      <alignment/>
      <protection/>
    </xf>
    <xf numFmtId="3" fontId="3" fillId="0" borderId="69" xfId="65" applyNumberFormat="1" applyFont="1" applyBorder="1">
      <alignment/>
      <protection/>
    </xf>
    <xf numFmtId="10" fontId="3" fillId="0" borderId="113" xfId="65" applyNumberFormat="1" applyFont="1" applyBorder="1">
      <alignment/>
      <protection/>
    </xf>
    <xf numFmtId="10" fontId="3" fillId="0" borderId="111" xfId="65" applyNumberFormat="1" applyFont="1" applyBorder="1">
      <alignment/>
      <protection/>
    </xf>
    <xf numFmtId="0" fontId="41" fillId="0" borderId="152" xfId="57" applyFont="1" applyFill="1" applyBorder="1">
      <alignment/>
      <protection/>
    </xf>
    <xf numFmtId="0" fontId="41" fillId="0" borderId="172" xfId="57" applyFont="1" applyFill="1" applyBorder="1">
      <alignment/>
      <protection/>
    </xf>
    <xf numFmtId="3" fontId="3" fillId="0" borderId="173" xfId="58" applyNumberFormat="1" applyFont="1" applyFill="1" applyBorder="1">
      <alignment/>
      <protection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74" xfId="61" applyFont="1" applyFill="1" applyBorder="1" applyAlignment="1" applyProtection="1">
      <alignment horizontal="center"/>
      <protection/>
    </xf>
    <xf numFmtId="0" fontId="3" fillId="0" borderId="175" xfId="64" applyNumberFormat="1" applyFont="1" applyBorder="1" quotePrefix="1">
      <alignment/>
      <protection/>
    </xf>
    <xf numFmtId="3" fontId="3" fillId="0" borderId="69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65" xfId="64" applyNumberFormat="1" applyFont="1" applyBorder="1">
      <alignment/>
      <protection/>
    </xf>
    <xf numFmtId="2" fontId="3" fillId="0" borderId="113" xfId="64" applyNumberFormat="1" applyFont="1" applyBorder="1" applyAlignment="1">
      <alignment horizontal="right"/>
      <protection/>
    </xf>
    <xf numFmtId="2" fontId="3" fillId="0" borderId="113" xfId="64" applyNumberFormat="1" applyFont="1" applyBorder="1">
      <alignment/>
      <protection/>
    </xf>
    <xf numFmtId="10" fontId="26" fillId="36" borderId="176" xfId="58" applyNumberFormat="1" applyFont="1" applyFill="1" applyBorder="1" applyAlignment="1">
      <alignment horizontal="right" vertical="center"/>
      <protection/>
    </xf>
    <xf numFmtId="37" fontId="32" fillId="40" borderId="177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2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3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7" fillId="0" borderId="0" xfId="61" applyFont="1" applyFill="1" applyBorder="1" applyAlignment="1" applyProtection="1">
      <alignment horizontal="left"/>
      <protection/>
    </xf>
    <xf numFmtId="37" fontId="138" fillId="0" borderId="0" xfId="61" applyFont="1" applyFill="1" applyBorder="1" applyAlignment="1" applyProtection="1">
      <alignment horizontal="left"/>
      <protection/>
    </xf>
    <xf numFmtId="37" fontId="137" fillId="0" borderId="25" xfId="61" applyFont="1" applyFill="1" applyBorder="1" applyAlignment="1" applyProtection="1">
      <alignment horizontal="left"/>
      <protection/>
    </xf>
    <xf numFmtId="37" fontId="137" fillId="0" borderId="0" xfId="61" applyFont="1" applyFill="1" applyBorder="1" applyAlignment="1" applyProtection="1">
      <alignment horizontal="left" vertical="center"/>
      <protection/>
    </xf>
    <xf numFmtId="37" fontId="139" fillId="0" borderId="18" xfId="61" applyFont="1" applyFill="1" applyBorder="1" applyAlignment="1" applyProtection="1">
      <alignment vertical="center"/>
      <protection/>
    </xf>
    <xf numFmtId="10" fontId="27" fillId="36" borderId="82" xfId="58" applyNumberFormat="1" applyFont="1" applyFill="1" applyBorder="1" applyAlignment="1">
      <alignment vertical="center"/>
      <protection/>
    </xf>
    <xf numFmtId="0" fontId="3" fillId="0" borderId="178" xfId="65" applyNumberFormat="1" applyFont="1" applyBorder="1">
      <alignment/>
      <protection/>
    </xf>
    <xf numFmtId="3" fontId="3" fillId="0" borderId="179" xfId="65" applyNumberFormat="1" applyFont="1" applyBorder="1">
      <alignment/>
      <protection/>
    </xf>
    <xf numFmtId="3" fontId="3" fillId="0" borderId="180" xfId="65" applyNumberFormat="1" applyFont="1" applyBorder="1">
      <alignment/>
      <protection/>
    </xf>
    <xf numFmtId="10" fontId="3" fillId="0" borderId="180" xfId="65" applyNumberFormat="1" applyFont="1" applyBorder="1">
      <alignment/>
      <protection/>
    </xf>
    <xf numFmtId="3" fontId="3" fillId="0" borderId="181" xfId="65" applyNumberFormat="1" applyFont="1" applyBorder="1">
      <alignment/>
      <protection/>
    </xf>
    <xf numFmtId="10" fontId="3" fillId="0" borderId="182" xfId="65" applyNumberFormat="1" applyFont="1" applyBorder="1">
      <alignment/>
      <protection/>
    </xf>
    <xf numFmtId="10" fontId="3" fillId="0" borderId="183" xfId="65" applyNumberFormat="1" applyFont="1" applyBorder="1">
      <alignment/>
      <protection/>
    </xf>
    <xf numFmtId="0" fontId="3" fillId="0" borderId="184" xfId="65" applyNumberFormat="1" applyFont="1" applyBorder="1">
      <alignment/>
      <protection/>
    </xf>
    <xf numFmtId="3" fontId="3" fillId="0" borderId="185" xfId="65" applyNumberFormat="1" applyFont="1" applyBorder="1">
      <alignment/>
      <protection/>
    </xf>
    <xf numFmtId="3" fontId="3" fillId="0" borderId="186" xfId="65" applyNumberFormat="1" applyFont="1" applyBorder="1">
      <alignment/>
      <protection/>
    </xf>
    <xf numFmtId="10" fontId="3" fillId="0" borderId="186" xfId="65" applyNumberFormat="1" applyFont="1" applyBorder="1">
      <alignment/>
      <protection/>
    </xf>
    <xf numFmtId="3" fontId="3" fillId="0" borderId="187" xfId="65" applyNumberFormat="1" applyFont="1" applyBorder="1">
      <alignment/>
      <protection/>
    </xf>
    <xf numFmtId="10" fontId="3" fillId="0" borderId="188" xfId="65" applyNumberFormat="1" applyFont="1" applyBorder="1">
      <alignment/>
      <protection/>
    </xf>
    <xf numFmtId="10" fontId="3" fillId="0" borderId="189" xfId="65" applyNumberFormat="1" applyFont="1" applyBorder="1">
      <alignment/>
      <protection/>
    </xf>
    <xf numFmtId="0" fontId="3" fillId="0" borderId="190" xfId="65" applyNumberFormat="1" applyFont="1" applyBorder="1">
      <alignment/>
      <protection/>
    </xf>
    <xf numFmtId="3" fontId="3" fillId="0" borderId="191" xfId="65" applyNumberFormat="1" applyFont="1" applyBorder="1">
      <alignment/>
      <protection/>
    </xf>
    <xf numFmtId="3" fontId="3" fillId="0" borderId="192" xfId="65" applyNumberFormat="1" applyFont="1" applyBorder="1">
      <alignment/>
      <protection/>
    </xf>
    <xf numFmtId="10" fontId="3" fillId="0" borderId="192" xfId="65" applyNumberFormat="1" applyFont="1" applyBorder="1">
      <alignment/>
      <protection/>
    </xf>
    <xf numFmtId="3" fontId="3" fillId="0" borderId="193" xfId="65" applyNumberFormat="1" applyFont="1" applyBorder="1">
      <alignment/>
      <protection/>
    </xf>
    <xf numFmtId="10" fontId="3" fillId="0" borderId="194" xfId="65" applyNumberFormat="1" applyFont="1" applyBorder="1">
      <alignment/>
      <protection/>
    </xf>
    <xf numFmtId="10" fontId="3" fillId="0" borderId="195" xfId="65" applyNumberFormat="1" applyFont="1" applyBorder="1">
      <alignment/>
      <protection/>
    </xf>
    <xf numFmtId="0" fontId="5" fillId="8" borderId="0" xfId="58" applyFont="1" applyFill="1">
      <alignment/>
      <protection/>
    </xf>
    <xf numFmtId="0" fontId="3" fillId="8" borderId="0" xfId="58" applyFont="1" applyFill="1">
      <alignment/>
      <protection/>
    </xf>
    <xf numFmtId="37" fontId="140" fillId="8" borderId="196" xfId="47" applyNumberFormat="1" applyFont="1" applyFill="1" applyBorder="1" applyAlignment="1">
      <alignment/>
    </xf>
    <xf numFmtId="37" fontId="32" fillId="41" borderId="196" xfId="47" applyNumberFormat="1" applyFont="1" applyFill="1" applyBorder="1" applyAlignment="1">
      <alignment/>
    </xf>
    <xf numFmtId="37" fontId="47" fillId="40" borderId="177" xfId="46" applyNumberFormat="1" applyFont="1" applyFill="1" applyBorder="1" applyAlignment="1" applyProtection="1">
      <alignment/>
      <protection/>
    </xf>
    <xf numFmtId="0" fontId="37" fillId="39" borderId="197" xfId="57" applyFont="1" applyFill="1" applyBorder="1" applyAlignment="1">
      <alignment horizontal="center"/>
      <protection/>
    </xf>
    <xf numFmtId="0" fontId="37" fillId="39" borderId="198" xfId="57" applyFont="1" applyFill="1" applyBorder="1" applyAlignment="1">
      <alignment horizontal="center"/>
      <protection/>
    </xf>
    <xf numFmtId="0" fontId="141" fillId="39" borderId="18" xfId="57" applyFont="1" applyFill="1" applyBorder="1" applyAlignment="1">
      <alignment horizontal="center"/>
      <protection/>
    </xf>
    <xf numFmtId="0" fontId="141" fillId="39" borderId="17" xfId="57" applyFont="1" applyFill="1" applyBorder="1" applyAlignment="1">
      <alignment horizontal="center"/>
      <protection/>
    </xf>
    <xf numFmtId="0" fontId="38" fillId="39" borderId="18" xfId="57" applyFont="1" applyFill="1" applyBorder="1" applyAlignment="1">
      <alignment horizontal="center"/>
      <protection/>
    </xf>
    <xf numFmtId="0" fontId="38" fillId="39" borderId="17" xfId="57" applyFont="1" applyFill="1" applyBorder="1" applyAlignment="1">
      <alignment horizontal="center"/>
      <protection/>
    </xf>
    <xf numFmtId="37" fontId="142" fillId="37" borderId="199" xfId="46" applyNumberFormat="1" applyFont="1" applyFill="1" applyBorder="1" applyAlignment="1" applyProtection="1">
      <alignment horizontal="center" vertical="center"/>
      <protection/>
    </xf>
    <xf numFmtId="37" fontId="142" fillId="37" borderId="200" xfId="46" applyNumberFormat="1" applyFont="1" applyFill="1" applyBorder="1" applyAlignment="1" applyProtection="1">
      <alignment horizontal="center" vertical="center"/>
      <protection/>
    </xf>
    <xf numFmtId="37" fontId="126" fillId="7" borderId="0" xfId="62" applyFont="1" applyFill="1" applyAlignment="1">
      <alignment horizontal="left" wrapText="1"/>
      <protection/>
    </xf>
    <xf numFmtId="37" fontId="21" fillId="40" borderId="0" xfId="46" applyNumberFormat="1" applyFont="1" applyFill="1" applyBorder="1" applyAlignment="1" applyProtection="1">
      <alignment horizontal="center"/>
      <protection/>
    </xf>
    <xf numFmtId="37" fontId="16" fillId="35" borderId="36" xfId="61" applyFont="1" applyFill="1" applyBorder="1" applyAlignment="1" applyProtection="1">
      <alignment horizontal="center" vertical="center"/>
      <protection/>
    </xf>
    <xf numFmtId="37" fontId="16" fillId="35" borderId="163" xfId="61" applyFont="1" applyFill="1" applyBorder="1" applyAlignment="1" applyProtection="1">
      <alignment horizontal="center" vertical="center"/>
      <protection/>
    </xf>
    <xf numFmtId="37" fontId="16" fillId="35" borderId="35" xfId="61" applyFont="1" applyFill="1" applyBorder="1" applyAlignment="1" applyProtection="1">
      <alignment horizontal="center" vertical="center"/>
      <protection/>
    </xf>
    <xf numFmtId="37" fontId="16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7" fillId="35" borderId="151" xfId="61" applyFont="1" applyFill="1" applyBorder="1" applyAlignment="1">
      <alignment horizontal="center" vertical="center"/>
      <protection/>
    </xf>
    <xf numFmtId="0" fontId="15" fillId="0" borderId="86" xfId="56" applyFont="1" applyBorder="1" applyAlignment="1">
      <alignment horizontal="center" vertical="center"/>
      <protection/>
    </xf>
    <xf numFmtId="37" fontId="19" fillId="35" borderId="36" xfId="61" applyFont="1" applyFill="1" applyBorder="1" applyAlignment="1">
      <alignment horizontal="center" vertical="center"/>
      <protection/>
    </xf>
    <xf numFmtId="37" fontId="19" fillId="35" borderId="163" xfId="61" applyFont="1" applyFill="1" applyBorder="1" applyAlignment="1">
      <alignment horizontal="center" vertical="center"/>
      <protection/>
    </xf>
    <xf numFmtId="37" fontId="19" fillId="35" borderId="35" xfId="61" applyFont="1" applyFill="1" applyBorder="1" applyAlignment="1">
      <alignment horizontal="center" vertical="center"/>
      <protection/>
    </xf>
    <xf numFmtId="37" fontId="19" fillId="35" borderId="18" xfId="61" applyFont="1" applyFill="1" applyBorder="1" applyAlignment="1">
      <alignment horizontal="center" vertical="center"/>
      <protection/>
    </xf>
    <xf numFmtId="37" fontId="19" fillId="35" borderId="0" xfId="61" applyFont="1" applyFill="1" applyBorder="1" applyAlignment="1">
      <alignment horizontal="center" vertical="center"/>
      <protection/>
    </xf>
    <xf numFmtId="37" fontId="19" fillId="35" borderId="17" xfId="61" applyFont="1" applyFill="1" applyBorder="1" applyAlignment="1">
      <alignment horizontal="center" vertical="center"/>
      <protection/>
    </xf>
    <xf numFmtId="37" fontId="139" fillId="0" borderId="18" xfId="61" applyFont="1" applyFill="1" applyBorder="1" applyAlignment="1" applyProtection="1">
      <alignment horizontal="center" vertical="center"/>
      <protection/>
    </xf>
    <xf numFmtId="37" fontId="143" fillId="0" borderId="18" xfId="61" applyFont="1" applyBorder="1">
      <alignment/>
      <protection/>
    </xf>
    <xf numFmtId="37" fontId="143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171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6" fillId="35" borderId="36" xfId="61" applyFont="1" applyFill="1" applyBorder="1" applyAlignment="1">
      <alignment horizontal="center" vertical="center"/>
      <protection/>
    </xf>
    <xf numFmtId="37" fontId="16" fillId="35" borderId="163" xfId="61" applyFont="1" applyFill="1" applyBorder="1" applyAlignment="1">
      <alignment horizontal="center" vertical="center"/>
      <protection/>
    </xf>
    <xf numFmtId="37" fontId="16" fillId="35" borderId="18" xfId="61" applyFont="1" applyFill="1" applyBorder="1" applyAlignment="1">
      <alignment horizontal="center" vertical="center"/>
      <protection/>
    </xf>
    <xf numFmtId="37" fontId="16" fillId="35" borderId="0" xfId="61" applyFont="1" applyFill="1" applyBorder="1" applyAlignment="1">
      <alignment horizontal="center" vertical="center"/>
      <protection/>
    </xf>
    <xf numFmtId="37" fontId="16" fillId="35" borderId="35" xfId="61" applyFont="1" applyFill="1" applyBorder="1" applyAlignment="1">
      <alignment horizontal="center" vertical="center"/>
      <protection/>
    </xf>
    <xf numFmtId="37" fontId="16" fillId="35" borderId="17" xfId="61" applyFont="1" applyFill="1" applyBorder="1" applyAlignment="1">
      <alignment horizontal="center" vertical="center"/>
      <protection/>
    </xf>
    <xf numFmtId="37" fontId="25" fillId="40" borderId="177" xfId="46" applyNumberFormat="1" applyFont="1" applyFill="1" applyBorder="1" applyAlignment="1" applyProtection="1">
      <alignment horizontal="center"/>
      <protection/>
    </xf>
    <xf numFmtId="37" fontId="25" fillId="40" borderId="201" xfId="46" applyNumberFormat="1" applyFont="1" applyFill="1" applyBorder="1" applyAlignment="1" applyProtection="1">
      <alignment horizontal="center"/>
      <protection/>
    </xf>
    <xf numFmtId="37" fontId="25" fillId="40" borderId="196" xfId="46" applyNumberFormat="1" applyFont="1" applyFill="1" applyBorder="1" applyAlignment="1" applyProtection="1">
      <alignment horizontal="center"/>
      <protection/>
    </xf>
    <xf numFmtId="0" fontId="5" fillId="35" borderId="177" xfId="64" applyFont="1" applyFill="1" applyBorder="1" applyAlignment="1">
      <alignment horizontal="center"/>
      <protection/>
    </xf>
    <xf numFmtId="0" fontId="5" fillId="35" borderId="201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202" xfId="64" applyFont="1" applyFill="1" applyBorder="1" applyAlignment="1">
      <alignment horizontal="center"/>
      <protection/>
    </xf>
    <xf numFmtId="0" fontId="5" fillId="35" borderId="196" xfId="64" applyFont="1" applyFill="1" applyBorder="1" applyAlignment="1">
      <alignment horizontal="center"/>
      <protection/>
    </xf>
    <xf numFmtId="0" fontId="19" fillId="35" borderId="203" xfId="64" applyFont="1" applyFill="1" applyBorder="1" applyAlignment="1">
      <alignment horizontal="center" vertical="center"/>
      <protection/>
    </xf>
    <xf numFmtId="0" fontId="19" fillId="35" borderId="25" xfId="64" applyFont="1" applyFill="1" applyBorder="1" applyAlignment="1">
      <alignment horizontal="center" vertical="center"/>
      <protection/>
    </xf>
    <xf numFmtId="0" fontId="19" fillId="35" borderId="202" xfId="64" applyFont="1" applyFill="1" applyBorder="1" applyAlignment="1">
      <alignment horizontal="center" vertical="center"/>
      <protection/>
    </xf>
    <xf numFmtId="0" fontId="16" fillId="35" borderId="40" xfId="64" applyFont="1" applyFill="1" applyBorder="1" applyAlignment="1">
      <alignment horizontal="center" vertical="center"/>
      <protection/>
    </xf>
    <xf numFmtId="0" fontId="16" fillId="35" borderId="20" xfId="64" applyFont="1" applyFill="1" applyBorder="1" applyAlignment="1">
      <alignment horizontal="center" vertical="center"/>
      <protection/>
    </xf>
    <xf numFmtId="0" fontId="16" fillId="35" borderId="204" xfId="64" applyFont="1" applyFill="1" applyBorder="1" applyAlignment="1">
      <alignment horizontal="center" vertical="center"/>
      <protection/>
    </xf>
    <xf numFmtId="49" fontId="13" fillId="35" borderId="177" xfId="64" applyNumberFormat="1" applyFont="1" applyFill="1" applyBorder="1" applyAlignment="1">
      <alignment horizontal="center" vertical="center" wrapText="1"/>
      <protection/>
    </xf>
    <xf numFmtId="49" fontId="13" fillId="35" borderId="201" xfId="64" applyNumberFormat="1" applyFont="1" applyFill="1" applyBorder="1" applyAlignment="1">
      <alignment horizontal="center" vertical="center" wrapText="1"/>
      <protection/>
    </xf>
    <xf numFmtId="49" fontId="13" fillId="35" borderId="205" xfId="64" applyNumberFormat="1" applyFont="1" applyFill="1" applyBorder="1" applyAlignment="1">
      <alignment horizontal="center" vertical="center" wrapText="1"/>
      <protection/>
    </xf>
    <xf numFmtId="0" fontId="13" fillId="35" borderId="201" xfId="64" applyNumberFormat="1" applyFont="1" applyFill="1" applyBorder="1" applyAlignment="1">
      <alignment horizontal="center" vertical="center" wrapText="1"/>
      <protection/>
    </xf>
    <xf numFmtId="0" fontId="13" fillId="35" borderId="205" xfId="64" applyNumberFormat="1" applyFont="1" applyFill="1" applyBorder="1" applyAlignment="1">
      <alignment horizontal="center" vertical="center" wrapText="1"/>
      <protection/>
    </xf>
    <xf numFmtId="1" fontId="12" fillId="35" borderId="203" xfId="64" applyNumberFormat="1" applyFont="1" applyFill="1" applyBorder="1" applyAlignment="1">
      <alignment horizontal="center" vertical="center" wrapText="1"/>
      <protection/>
    </xf>
    <xf numFmtId="1" fontId="12" fillId="35" borderId="206" xfId="64" applyNumberFormat="1" applyFont="1" applyFill="1" applyBorder="1" applyAlignment="1">
      <alignment horizontal="center" vertical="center" wrapText="1"/>
      <protection/>
    </xf>
    <xf numFmtId="1" fontId="12" fillId="35" borderId="40" xfId="64" applyNumberFormat="1" applyFont="1" applyFill="1" applyBorder="1" applyAlignment="1">
      <alignment horizontal="center" vertical="center" wrapText="1"/>
      <protection/>
    </xf>
    <xf numFmtId="49" fontId="5" fillId="35" borderId="207" xfId="64" applyNumberFormat="1" applyFont="1" applyFill="1" applyBorder="1" applyAlignment="1">
      <alignment horizontal="center" vertical="center" wrapText="1"/>
      <protection/>
    </xf>
    <xf numFmtId="49" fontId="5" fillId="35" borderId="39" xfId="64" applyNumberFormat="1" applyFont="1" applyFill="1" applyBorder="1" applyAlignment="1">
      <alignment horizontal="center" vertical="center" wrapText="1"/>
      <protection/>
    </xf>
    <xf numFmtId="49" fontId="5" fillId="35" borderId="208" xfId="64" applyNumberFormat="1" applyFont="1" applyFill="1" applyBorder="1" applyAlignment="1">
      <alignment horizontal="center" vertical="center" wrapText="1"/>
      <protection/>
    </xf>
    <xf numFmtId="49" fontId="5" fillId="35" borderId="38" xfId="64" applyNumberFormat="1" applyFont="1" applyFill="1" applyBorder="1" applyAlignment="1">
      <alignment horizontal="center" vertical="center" wrapText="1"/>
      <protection/>
    </xf>
    <xf numFmtId="49" fontId="12" fillId="35" borderId="177" xfId="64" applyNumberFormat="1" applyFont="1" applyFill="1" applyBorder="1" applyAlignment="1">
      <alignment horizontal="center" vertical="center" wrapText="1"/>
      <protection/>
    </xf>
    <xf numFmtId="49" fontId="12" fillId="35" borderId="201" xfId="64" applyNumberFormat="1" applyFont="1" applyFill="1" applyBorder="1" applyAlignment="1">
      <alignment horizontal="center" vertical="center" wrapText="1"/>
      <protection/>
    </xf>
    <xf numFmtId="49" fontId="12" fillId="35" borderId="205" xfId="64" applyNumberFormat="1" applyFont="1" applyFill="1" applyBorder="1" applyAlignment="1">
      <alignment horizontal="center" vertical="center" wrapText="1"/>
      <protection/>
    </xf>
    <xf numFmtId="1" fontId="5" fillId="35" borderId="203" xfId="64" applyNumberFormat="1" applyFont="1" applyFill="1" applyBorder="1" applyAlignment="1">
      <alignment horizontal="center" vertical="center" wrapText="1"/>
      <protection/>
    </xf>
    <xf numFmtId="1" fontId="5" fillId="35" borderId="206" xfId="64" applyNumberFormat="1" applyFont="1" applyFill="1" applyBorder="1" applyAlignment="1">
      <alignment horizontal="center" vertical="center" wrapText="1"/>
      <protection/>
    </xf>
    <xf numFmtId="1" fontId="5" fillId="35" borderId="40" xfId="64" applyNumberFormat="1" applyFont="1" applyFill="1" applyBorder="1" applyAlignment="1">
      <alignment horizontal="center" vertical="center" wrapText="1"/>
      <protection/>
    </xf>
    <xf numFmtId="49" fontId="13" fillId="35" borderId="45" xfId="58" applyNumberFormat="1" applyFont="1" applyFill="1" applyBorder="1" applyAlignment="1">
      <alignment horizontal="center" vertical="center" wrapText="1"/>
      <protection/>
    </xf>
    <xf numFmtId="49" fontId="13" fillId="35" borderId="156" xfId="58" applyNumberFormat="1" applyFont="1" applyFill="1" applyBorder="1" applyAlignment="1">
      <alignment horizontal="center" vertical="center" wrapText="1"/>
      <protection/>
    </xf>
    <xf numFmtId="49" fontId="13" fillId="35" borderId="209" xfId="58" applyNumberFormat="1" applyFont="1" applyFill="1" applyBorder="1" applyAlignment="1">
      <alignment horizontal="center" vertical="center" wrapText="1"/>
      <protection/>
    </xf>
    <xf numFmtId="49" fontId="13" fillId="35" borderId="210" xfId="58" applyNumberFormat="1" applyFont="1" applyFill="1" applyBorder="1" applyAlignment="1">
      <alignment horizontal="center" vertical="center" wrapText="1"/>
      <protection/>
    </xf>
    <xf numFmtId="49" fontId="16" fillId="35" borderId="211" xfId="58" applyNumberFormat="1" applyFont="1" applyFill="1" applyBorder="1" applyAlignment="1">
      <alignment horizontal="center" vertical="center" wrapText="1"/>
      <protection/>
    </xf>
    <xf numFmtId="0" fontId="29" fillId="0" borderId="169" xfId="58" applyFont="1" applyBorder="1" applyAlignment="1">
      <alignment horizontal="center" vertical="center" wrapText="1"/>
      <protection/>
    </xf>
    <xf numFmtId="49" fontId="13" fillId="35" borderId="212" xfId="58" applyNumberFormat="1" applyFont="1" applyFill="1" applyBorder="1" applyAlignment="1">
      <alignment horizontal="center" vertical="center" wrapText="1"/>
      <protection/>
    </xf>
    <xf numFmtId="49" fontId="13" fillId="35" borderId="213" xfId="58" applyNumberFormat="1" applyFont="1" applyFill="1" applyBorder="1" applyAlignment="1">
      <alignment horizontal="center" vertical="center" wrapText="1"/>
      <protection/>
    </xf>
    <xf numFmtId="37" fontId="32" fillId="40" borderId="177" xfId="47" applyNumberFormat="1" applyFont="1" applyFill="1" applyBorder="1" applyAlignment="1">
      <alignment horizontal="center"/>
    </xf>
    <xf numFmtId="37" fontId="32" fillId="40" borderId="196" xfId="47" applyNumberFormat="1" applyFont="1" applyFill="1" applyBorder="1" applyAlignment="1">
      <alignment horizontal="center"/>
    </xf>
    <xf numFmtId="0" fontId="19" fillId="35" borderId="36" xfId="58" applyFont="1" applyFill="1" applyBorder="1" applyAlignment="1">
      <alignment horizontal="center" vertical="center"/>
      <protection/>
    </xf>
    <xf numFmtId="0" fontId="19" fillId="35" borderId="163" xfId="58" applyFont="1" applyFill="1" applyBorder="1" applyAlignment="1">
      <alignment horizontal="center" vertical="center"/>
      <protection/>
    </xf>
    <xf numFmtId="0" fontId="19" fillId="35" borderId="35" xfId="58" applyFont="1" applyFill="1" applyBorder="1" applyAlignment="1">
      <alignment horizontal="center" vertical="center"/>
      <protection/>
    </xf>
    <xf numFmtId="1" fontId="13" fillId="35" borderId="214" xfId="58" applyNumberFormat="1" applyFont="1" applyFill="1" applyBorder="1" applyAlignment="1">
      <alignment horizontal="center" vertical="center" wrapText="1"/>
      <protection/>
    </xf>
    <xf numFmtId="0" fontId="14" fillId="35" borderId="70" xfId="58" applyFont="1" applyFill="1" applyBorder="1" applyAlignment="1">
      <alignment vertical="center"/>
      <protection/>
    </xf>
    <xf numFmtId="0" fontId="14" fillId="35" borderId="215" xfId="58" applyFont="1" applyFill="1" applyBorder="1" applyAlignment="1">
      <alignment vertical="center"/>
      <protection/>
    </xf>
    <xf numFmtId="0" fontId="14" fillId="35" borderId="62" xfId="58" applyFont="1" applyFill="1" applyBorder="1" applyAlignment="1">
      <alignment vertical="center"/>
      <protection/>
    </xf>
    <xf numFmtId="1" fontId="16" fillId="35" borderId="216" xfId="58" applyNumberFormat="1" applyFont="1" applyFill="1" applyBorder="1" applyAlignment="1">
      <alignment horizontal="center" vertical="center" wrapText="1"/>
      <protection/>
    </xf>
    <xf numFmtId="1" fontId="16" fillId="35" borderId="217" xfId="58" applyNumberFormat="1" applyFont="1" applyFill="1" applyBorder="1" applyAlignment="1">
      <alignment horizontal="center" vertical="center" wrapText="1"/>
      <protection/>
    </xf>
    <xf numFmtId="0" fontId="28" fillId="35" borderId="55" xfId="58" applyFont="1" applyFill="1" applyBorder="1" applyAlignment="1">
      <alignment horizontal="center" vertical="center" wrapText="1"/>
      <protection/>
    </xf>
    <xf numFmtId="49" fontId="16" fillId="35" borderId="54" xfId="58" applyNumberFormat="1" applyFont="1" applyFill="1" applyBorder="1" applyAlignment="1">
      <alignment horizontal="center" vertical="center" wrapText="1"/>
      <protection/>
    </xf>
    <xf numFmtId="49" fontId="16" fillId="35" borderId="52" xfId="58" applyNumberFormat="1" applyFont="1" applyFill="1" applyBorder="1" applyAlignment="1">
      <alignment horizontal="center" vertical="center" wrapText="1"/>
      <protection/>
    </xf>
    <xf numFmtId="49" fontId="16" fillId="35" borderId="218" xfId="58" applyNumberFormat="1" applyFont="1" applyFill="1" applyBorder="1" applyAlignment="1">
      <alignment horizontal="center" vertical="center" wrapText="1"/>
      <protection/>
    </xf>
    <xf numFmtId="49" fontId="13" fillId="35" borderId="219" xfId="58" applyNumberFormat="1" applyFont="1" applyFill="1" applyBorder="1" applyAlignment="1">
      <alignment horizontal="center" vertical="center" wrapText="1"/>
      <protection/>
    </xf>
    <xf numFmtId="0" fontId="16" fillId="35" borderId="14" xfId="58" applyFont="1" applyFill="1" applyBorder="1" applyAlignment="1">
      <alignment horizontal="center" vertical="center"/>
      <protection/>
    </xf>
    <xf numFmtId="0" fontId="16" fillId="35" borderId="11" xfId="58" applyFont="1" applyFill="1" applyBorder="1" applyAlignment="1">
      <alignment horizontal="center" vertical="center"/>
      <protection/>
    </xf>
    <xf numFmtId="0" fontId="16" fillId="35" borderId="13" xfId="58" applyFont="1" applyFill="1" applyBorder="1" applyAlignment="1">
      <alignment horizontal="center" vertical="center"/>
      <protection/>
    </xf>
    <xf numFmtId="49" fontId="16" fillId="35" borderId="205" xfId="58" applyNumberFormat="1" applyFont="1" applyFill="1" applyBorder="1" applyAlignment="1">
      <alignment horizontal="center" vertical="center" wrapText="1"/>
      <protection/>
    </xf>
    <xf numFmtId="0" fontId="17" fillId="35" borderId="129" xfId="58" applyFont="1" applyFill="1" applyBorder="1" applyAlignment="1">
      <alignment horizontal="center"/>
      <protection/>
    </xf>
    <xf numFmtId="0" fontId="17" fillId="35" borderId="220" xfId="58" applyFont="1" applyFill="1" applyBorder="1" applyAlignment="1">
      <alignment horizontal="center"/>
      <protection/>
    </xf>
    <xf numFmtId="0" fontId="17" fillId="35" borderId="176" xfId="58" applyFont="1" applyFill="1" applyBorder="1" applyAlignment="1">
      <alignment horizontal="center"/>
      <protection/>
    </xf>
    <xf numFmtId="0" fontId="17" fillId="35" borderId="221" xfId="58" applyFont="1" applyFill="1" applyBorder="1" applyAlignment="1">
      <alignment horizontal="center"/>
      <protection/>
    </xf>
    <xf numFmtId="0" fontId="17" fillId="35" borderId="222" xfId="58" applyFont="1" applyFill="1" applyBorder="1" applyAlignment="1">
      <alignment horizontal="center"/>
      <protection/>
    </xf>
    <xf numFmtId="0" fontId="33" fillId="35" borderId="18" xfId="58" applyFont="1" applyFill="1" applyBorder="1" applyAlignment="1">
      <alignment horizontal="center" vertical="center"/>
      <protection/>
    </xf>
    <xf numFmtId="0" fontId="33" fillId="35" borderId="0" xfId="58" applyFont="1" applyFill="1" applyBorder="1" applyAlignment="1">
      <alignment horizontal="center" vertical="center"/>
      <protection/>
    </xf>
    <xf numFmtId="0" fontId="33" fillId="35" borderId="17" xfId="58" applyFont="1" applyFill="1" applyBorder="1" applyAlignment="1">
      <alignment horizontal="center" vertical="center"/>
      <protection/>
    </xf>
    <xf numFmtId="1" fontId="13" fillId="35" borderId="203" xfId="64" applyNumberFormat="1" applyFont="1" applyFill="1" applyBorder="1" applyAlignment="1">
      <alignment horizontal="center" vertical="center" wrapText="1"/>
      <protection/>
    </xf>
    <xf numFmtId="1" fontId="13" fillId="35" borderId="206" xfId="64" applyNumberFormat="1" applyFont="1" applyFill="1" applyBorder="1" applyAlignment="1">
      <alignment horizontal="center" vertical="center" wrapText="1"/>
      <protection/>
    </xf>
    <xf numFmtId="1" fontId="13" fillId="35" borderId="40" xfId="64" applyNumberFormat="1" applyFont="1" applyFill="1" applyBorder="1" applyAlignment="1">
      <alignment horizontal="center" vertical="center" wrapText="1"/>
      <protection/>
    </xf>
    <xf numFmtId="0" fontId="33" fillId="35" borderId="23" xfId="65" applyFont="1" applyFill="1" applyBorder="1" applyAlignment="1">
      <alignment horizontal="center" vertical="center"/>
      <protection/>
    </xf>
    <xf numFmtId="0" fontId="33" fillId="35" borderId="20" xfId="65" applyFont="1" applyFill="1" applyBorder="1" applyAlignment="1">
      <alignment horizontal="center" vertical="center"/>
      <protection/>
    </xf>
    <xf numFmtId="0" fontId="33" fillId="35" borderId="22" xfId="65" applyFont="1" applyFill="1" applyBorder="1" applyAlignment="1">
      <alignment horizontal="center" vertical="center"/>
      <protection/>
    </xf>
    <xf numFmtId="0" fontId="12" fillId="35" borderId="177" xfId="64" applyFont="1" applyFill="1" applyBorder="1" applyAlignment="1">
      <alignment horizontal="center"/>
      <protection/>
    </xf>
    <xf numFmtId="0" fontId="12" fillId="35" borderId="201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202" xfId="64" applyFont="1" applyFill="1" applyBorder="1" applyAlignment="1">
      <alignment horizontal="center"/>
      <protection/>
    </xf>
    <xf numFmtId="0" fontId="12" fillId="35" borderId="196" xfId="64" applyFont="1" applyFill="1" applyBorder="1" applyAlignment="1">
      <alignment horizontal="center"/>
      <protection/>
    </xf>
    <xf numFmtId="0" fontId="33" fillId="35" borderId="36" xfId="65" applyFont="1" applyFill="1" applyBorder="1" applyAlignment="1">
      <alignment horizontal="center" vertical="center"/>
      <protection/>
    </xf>
    <xf numFmtId="0" fontId="33" fillId="35" borderId="163" xfId="65" applyFont="1" applyFill="1" applyBorder="1" applyAlignment="1">
      <alignment horizontal="center" vertical="center"/>
      <protection/>
    </xf>
    <xf numFmtId="0" fontId="33" fillId="35" borderId="35" xfId="65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37" fontId="34" fillId="40" borderId="177" xfId="46" applyNumberFormat="1" applyFont="1" applyFill="1" applyBorder="1" applyAlignment="1" applyProtection="1">
      <alignment horizontal="center"/>
      <protection/>
    </xf>
    <xf numFmtId="37" fontId="34" fillId="40" borderId="201" xfId="46" applyNumberFormat="1" applyFont="1" applyFill="1" applyBorder="1" applyAlignment="1" applyProtection="1">
      <alignment horizontal="center"/>
      <protection/>
    </xf>
    <xf numFmtId="37" fontId="34" fillId="40" borderId="196" xfId="46" applyNumberFormat="1" applyFont="1" applyFill="1" applyBorder="1" applyAlignment="1" applyProtection="1">
      <alignment horizontal="center"/>
      <protection/>
    </xf>
    <xf numFmtId="0" fontId="13" fillId="35" borderId="177" xfId="64" applyFont="1" applyFill="1" applyBorder="1" applyAlignment="1">
      <alignment horizontal="center" vertical="center"/>
      <protection/>
    </xf>
    <xf numFmtId="0" fontId="13" fillId="35" borderId="201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202" xfId="64" applyFont="1" applyFill="1" applyBorder="1" applyAlignment="1">
      <alignment horizontal="center" vertical="center"/>
      <protection/>
    </xf>
    <xf numFmtId="0" fontId="13" fillId="35" borderId="196" xfId="64" applyFont="1" applyFill="1" applyBorder="1" applyAlignment="1">
      <alignment horizontal="center" vertical="center"/>
      <protection/>
    </xf>
    <xf numFmtId="49" fontId="13" fillId="35" borderId="175" xfId="58" applyNumberFormat="1" applyFont="1" applyFill="1" applyBorder="1" applyAlignment="1">
      <alignment horizontal="center" vertical="center" wrapText="1"/>
      <protection/>
    </xf>
    <xf numFmtId="49" fontId="13" fillId="35" borderId="157" xfId="58" applyNumberFormat="1" applyFont="1" applyFill="1" applyBorder="1" applyAlignment="1">
      <alignment horizontal="center" vertical="center" wrapText="1"/>
      <protection/>
    </xf>
    <xf numFmtId="49" fontId="13" fillId="35" borderId="223" xfId="58" applyNumberFormat="1" applyFont="1" applyFill="1" applyBorder="1" applyAlignment="1">
      <alignment horizontal="center" vertical="center" wrapText="1"/>
      <protection/>
    </xf>
    <xf numFmtId="49" fontId="16" fillId="35" borderId="224" xfId="58" applyNumberFormat="1" applyFont="1" applyFill="1" applyBorder="1" applyAlignment="1">
      <alignment horizontal="center" vertical="center" wrapText="1"/>
      <protection/>
    </xf>
    <xf numFmtId="0" fontId="29" fillId="0" borderId="225" xfId="58" applyFont="1" applyBorder="1" applyAlignment="1">
      <alignment horizontal="center" vertical="center" wrapText="1"/>
      <protection/>
    </xf>
    <xf numFmtId="0" fontId="33" fillId="35" borderId="36" xfId="58" applyFont="1" applyFill="1" applyBorder="1" applyAlignment="1">
      <alignment horizontal="center" vertical="center"/>
      <protection/>
    </xf>
    <xf numFmtId="0" fontId="33" fillId="35" borderId="163" xfId="58" applyFont="1" applyFill="1" applyBorder="1" applyAlignment="1">
      <alignment horizontal="center" vertical="center"/>
      <protection/>
    </xf>
    <xf numFmtId="0" fontId="33" fillId="35" borderId="35" xfId="58" applyFont="1" applyFill="1" applyBorder="1" applyAlignment="1">
      <alignment horizontal="center" vertical="center"/>
      <protection/>
    </xf>
    <xf numFmtId="1" fontId="12" fillId="35" borderId="118" xfId="58" applyNumberFormat="1" applyFont="1" applyFill="1" applyBorder="1" applyAlignment="1">
      <alignment horizontal="center" vertical="center" wrapText="1"/>
      <protection/>
    </xf>
    <xf numFmtId="1" fontId="12" fillId="35" borderId="145" xfId="58" applyNumberFormat="1" applyFont="1" applyFill="1" applyBorder="1" applyAlignment="1">
      <alignment horizontal="center" vertical="center" wrapText="1"/>
      <protection/>
    </xf>
    <xf numFmtId="0" fontId="6" fillId="35" borderId="226" xfId="58" applyFont="1" applyFill="1" applyBorder="1" applyAlignment="1">
      <alignment horizontal="center" vertical="center" wrapText="1"/>
      <protection/>
    </xf>
    <xf numFmtId="49" fontId="13" fillId="35" borderId="117" xfId="58" applyNumberFormat="1" applyFont="1" applyFill="1" applyBorder="1" applyAlignment="1">
      <alignment horizontal="center" vertical="center" wrapText="1"/>
      <protection/>
    </xf>
    <xf numFmtId="49" fontId="13" fillId="35" borderId="227" xfId="58" applyNumberFormat="1" applyFont="1" applyFill="1" applyBorder="1" applyAlignment="1">
      <alignment horizontal="center" vertical="center" wrapText="1"/>
      <protection/>
    </xf>
    <xf numFmtId="1" fontId="13" fillId="35" borderId="114" xfId="58" applyNumberFormat="1" applyFont="1" applyFill="1" applyBorder="1" applyAlignment="1">
      <alignment horizontal="center" vertical="center" wrapText="1"/>
      <protection/>
    </xf>
    <xf numFmtId="1" fontId="13" fillId="35" borderId="126" xfId="58" applyNumberFormat="1" applyFont="1" applyFill="1" applyBorder="1" applyAlignment="1">
      <alignment horizontal="center" vertical="center" wrapText="1"/>
      <protection/>
    </xf>
    <xf numFmtId="0" fontId="14" fillId="35" borderId="155" xfId="58" applyFont="1" applyFill="1" applyBorder="1" applyAlignment="1">
      <alignment horizontal="center" vertical="center" wrapText="1"/>
      <protection/>
    </xf>
    <xf numFmtId="0" fontId="16" fillId="35" borderId="1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7" xfId="58" applyFont="1" applyFill="1" applyBorder="1" applyAlignment="1">
      <alignment horizontal="center" vertical="center"/>
      <protection/>
    </xf>
    <xf numFmtId="1" fontId="12" fillId="35" borderId="44" xfId="58" applyNumberFormat="1" applyFont="1" applyFill="1" applyBorder="1" applyAlignment="1">
      <alignment horizontal="center" vertical="center" wrapText="1"/>
      <protection/>
    </xf>
    <xf numFmtId="1" fontId="12" fillId="35" borderId="154" xfId="58" applyNumberFormat="1" applyFont="1" applyFill="1" applyBorder="1" applyAlignment="1">
      <alignment horizontal="center" vertical="center" wrapText="1"/>
      <protection/>
    </xf>
    <xf numFmtId="0" fontId="6" fillId="35" borderId="57" xfId="58" applyFont="1" applyFill="1" applyBorder="1" applyAlignment="1">
      <alignment horizontal="center" vertical="center" wrapText="1"/>
      <protection/>
    </xf>
    <xf numFmtId="0" fontId="13" fillId="35" borderId="129" xfId="58" applyFont="1" applyFill="1" applyBorder="1" applyAlignment="1">
      <alignment horizontal="center"/>
      <protection/>
    </xf>
    <xf numFmtId="0" fontId="13" fillId="35" borderId="220" xfId="58" applyFont="1" applyFill="1" applyBorder="1" applyAlignment="1">
      <alignment horizontal="center"/>
      <protection/>
    </xf>
    <xf numFmtId="0" fontId="13" fillId="35" borderId="176" xfId="58" applyFont="1" applyFill="1" applyBorder="1" applyAlignment="1">
      <alignment horizontal="center"/>
      <protection/>
    </xf>
    <xf numFmtId="0" fontId="13" fillId="35" borderId="130" xfId="58" applyFont="1" applyFill="1" applyBorder="1" applyAlignment="1">
      <alignment horizontal="center"/>
      <protection/>
    </xf>
    <xf numFmtId="0" fontId="13" fillId="35" borderId="221" xfId="58" applyFont="1" applyFill="1" applyBorder="1" applyAlignment="1">
      <alignment horizontal="center"/>
      <protection/>
    </xf>
    <xf numFmtId="1" fontId="17" fillId="35" borderId="214" xfId="58" applyNumberFormat="1" applyFont="1" applyFill="1" applyBorder="1" applyAlignment="1">
      <alignment horizontal="center" vertical="center" wrapText="1"/>
      <protection/>
    </xf>
    <xf numFmtId="0" fontId="30" fillId="35" borderId="70" xfId="58" applyFont="1" applyFill="1" applyBorder="1" applyAlignment="1">
      <alignment vertical="center"/>
      <protection/>
    </xf>
    <xf numFmtId="0" fontId="30" fillId="35" borderId="215" xfId="58" applyFont="1" applyFill="1" applyBorder="1" applyAlignment="1">
      <alignment vertical="center"/>
      <protection/>
    </xf>
    <xf numFmtId="0" fontId="30" fillId="35" borderId="62" xfId="58" applyFont="1" applyFill="1" applyBorder="1" applyAlignment="1">
      <alignment vertical="center"/>
      <protection/>
    </xf>
    <xf numFmtId="49" fontId="16" fillId="35" borderId="228" xfId="58" applyNumberFormat="1" applyFont="1" applyFill="1" applyBorder="1" applyAlignment="1">
      <alignment horizontal="center" vertical="center" wrapText="1"/>
      <protection/>
    </xf>
    <xf numFmtId="37" fontId="46" fillId="40" borderId="177" xfId="47" applyNumberFormat="1" applyFont="1" applyFill="1" applyBorder="1" applyAlignment="1">
      <alignment horizontal="center"/>
    </xf>
    <xf numFmtId="37" fontId="46" fillId="40" borderId="196" xfId="47" applyNumberFormat="1" applyFont="1" applyFill="1" applyBorder="1" applyAlignment="1">
      <alignment horizontal="center"/>
    </xf>
    <xf numFmtId="1" fontId="16" fillId="35" borderId="214" xfId="58" applyNumberFormat="1" applyFont="1" applyFill="1" applyBorder="1" applyAlignment="1">
      <alignment horizontal="center" vertical="center" wrapText="1"/>
      <protection/>
    </xf>
    <xf numFmtId="0" fontId="28" fillId="35" borderId="70" xfId="58" applyFont="1" applyFill="1" applyBorder="1" applyAlignment="1">
      <alignment vertical="center"/>
      <protection/>
    </xf>
    <xf numFmtId="0" fontId="28" fillId="35" borderId="215" xfId="58" applyFont="1" applyFill="1" applyBorder="1" applyAlignment="1">
      <alignment vertical="center"/>
      <protection/>
    </xf>
    <xf numFmtId="0" fontId="28" fillId="35" borderId="62" xfId="58" applyFont="1" applyFill="1" applyBorder="1" applyAlignment="1">
      <alignment vertical="center"/>
      <protection/>
    </xf>
    <xf numFmtId="49" fontId="16" fillId="35" borderId="117" xfId="58" applyNumberFormat="1" applyFont="1" applyFill="1" applyBorder="1" applyAlignment="1">
      <alignment horizontal="center" vertical="center" wrapText="1"/>
      <protection/>
    </xf>
    <xf numFmtId="49" fontId="16" fillId="35" borderId="227" xfId="58" applyNumberFormat="1" applyFont="1" applyFill="1" applyBorder="1" applyAlignment="1">
      <alignment horizontal="center" vertical="center" wrapText="1"/>
      <protection/>
    </xf>
    <xf numFmtId="37" fontId="44" fillId="40" borderId="177" xfId="47" applyNumberFormat="1" applyFont="1" applyFill="1" applyBorder="1" applyAlignment="1">
      <alignment horizontal="center"/>
    </xf>
    <xf numFmtId="37" fontId="44" fillId="40" borderId="196" xfId="47" applyNumberFormat="1" applyFont="1" applyFill="1" applyBorder="1" applyAlignment="1">
      <alignment horizontal="center"/>
    </xf>
    <xf numFmtId="49" fontId="16" fillId="35" borderId="177" xfId="58" applyNumberFormat="1" applyFont="1" applyFill="1" applyBorder="1" applyAlignment="1">
      <alignment horizontal="center" vertical="center" wrapText="1"/>
      <protection/>
    </xf>
    <xf numFmtId="49" fontId="16" fillId="35" borderId="201" xfId="58" applyNumberFormat="1" applyFont="1" applyFill="1" applyBorder="1" applyAlignment="1">
      <alignment horizontal="center" vertical="center" wrapText="1"/>
      <protection/>
    </xf>
    <xf numFmtId="49" fontId="16" fillId="35" borderId="196" xfId="58" applyNumberFormat="1" applyFont="1" applyFill="1" applyBorder="1" applyAlignment="1">
      <alignment horizontal="center" vertical="center" wrapText="1"/>
      <protection/>
    </xf>
    <xf numFmtId="49" fontId="16" fillId="35" borderId="229" xfId="58" applyNumberFormat="1" applyFont="1" applyFill="1" applyBorder="1" applyAlignment="1">
      <alignment horizontal="center" vertical="center" wrapText="1"/>
      <protection/>
    </xf>
    <xf numFmtId="1" fontId="16" fillId="35" borderId="230" xfId="58" applyNumberFormat="1" applyFont="1" applyFill="1" applyBorder="1" applyAlignment="1">
      <alignment horizontal="center" vertical="center" wrapText="1"/>
      <protection/>
    </xf>
    <xf numFmtId="1" fontId="16" fillId="35" borderId="146" xfId="58" applyNumberFormat="1" applyFont="1" applyFill="1" applyBorder="1" applyAlignment="1">
      <alignment horizontal="center" vertical="center" wrapText="1"/>
      <protection/>
    </xf>
    <xf numFmtId="1" fontId="16" fillId="35" borderId="90" xfId="58" applyNumberFormat="1" applyFont="1" applyFill="1" applyBorder="1" applyAlignment="1">
      <alignment horizontal="center" vertical="center" wrapText="1"/>
      <protection/>
    </xf>
    <xf numFmtId="0" fontId="17" fillId="35" borderId="231" xfId="58" applyFont="1" applyFill="1" applyBorder="1" applyAlignment="1">
      <alignment horizontal="center"/>
      <protection/>
    </xf>
    <xf numFmtId="0" fontId="17" fillId="35" borderId="128" xfId="58" applyFont="1" applyFill="1" applyBorder="1" applyAlignment="1">
      <alignment horizontal="center"/>
      <protection/>
    </xf>
    <xf numFmtId="0" fontId="17" fillId="35" borderId="232" xfId="58" applyFont="1" applyFill="1" applyBorder="1" applyAlignment="1">
      <alignment horizontal="center"/>
      <protection/>
    </xf>
    <xf numFmtId="0" fontId="17" fillId="35" borderId="233" xfId="58" applyFont="1" applyFill="1" applyBorder="1" applyAlignment="1">
      <alignment horizontal="center"/>
      <protection/>
    </xf>
    <xf numFmtId="1" fontId="16" fillId="35" borderId="234" xfId="58" applyNumberFormat="1" applyFont="1" applyFill="1" applyBorder="1" applyAlignment="1">
      <alignment horizontal="center" vertical="center" wrapText="1"/>
      <protection/>
    </xf>
    <xf numFmtId="1" fontId="16" fillId="35" borderId="235" xfId="58" applyNumberFormat="1" applyFont="1" applyFill="1" applyBorder="1" applyAlignment="1">
      <alignment horizontal="center" vertical="center" wrapText="1"/>
      <protection/>
    </xf>
    <xf numFmtId="49" fontId="16" fillId="35" borderId="169" xfId="58" applyNumberFormat="1" applyFont="1" applyFill="1" applyBorder="1" applyAlignment="1">
      <alignment horizontal="center" vertical="center" wrapText="1"/>
      <protection/>
    </xf>
    <xf numFmtId="49" fontId="13" fillId="35" borderId="236" xfId="58" applyNumberFormat="1" applyFont="1" applyFill="1" applyBorder="1" applyAlignment="1">
      <alignment horizontal="center" vertical="center" wrapText="1"/>
      <protection/>
    </xf>
    <xf numFmtId="3" fontId="23" fillId="0" borderId="0" xfId="64" applyNumberFormat="1" applyFont="1">
      <alignment/>
      <protection/>
    </xf>
    <xf numFmtId="3" fontId="3" fillId="0" borderId="0" xfId="58" applyNumberFormat="1" applyFont="1" applyFill="1">
      <alignment/>
      <protection/>
    </xf>
    <xf numFmtId="3" fontId="12" fillId="0" borderId="0" xfId="58" applyNumberFormat="1" applyFont="1" applyFill="1">
      <alignment/>
      <protection/>
    </xf>
    <xf numFmtId="3" fontId="12" fillId="0" borderId="0" xfId="58" applyNumberFormat="1" applyFont="1" applyFill="1" applyAlignment="1">
      <alignment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04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322" customWidth="1"/>
    <col min="2" max="2" width="14.421875" style="322" customWidth="1"/>
    <col min="3" max="3" width="67.421875" style="322" customWidth="1"/>
    <col min="4" max="4" width="2.140625" style="322" customWidth="1"/>
    <col min="5" max="16384" width="11.421875" style="322" customWidth="1"/>
  </cols>
  <sheetData>
    <row r="1" ht="2.25" customHeight="1" thickBot="1">
      <c r="B1" s="321"/>
    </row>
    <row r="2" spans="2:3" ht="11.25" customHeight="1" thickTop="1">
      <c r="B2" s="323"/>
      <c r="C2" s="324"/>
    </row>
    <row r="3" spans="2:3" ht="21.75" customHeight="1">
      <c r="B3" s="325" t="s">
        <v>73</v>
      </c>
      <c r="C3" s="326"/>
    </row>
    <row r="4" spans="2:3" ht="18" customHeight="1">
      <c r="B4" s="327" t="s">
        <v>74</v>
      </c>
      <c r="C4" s="326"/>
    </row>
    <row r="5" spans="2:3" ht="18" customHeight="1">
      <c r="B5" s="328" t="s">
        <v>75</v>
      </c>
      <c r="C5" s="326"/>
    </row>
    <row r="6" spans="2:3" ht="9" customHeight="1">
      <c r="B6" s="329"/>
      <c r="C6" s="326"/>
    </row>
    <row r="7" spans="2:3" ht="3" customHeight="1">
      <c r="B7" s="330"/>
      <c r="C7" s="331"/>
    </row>
    <row r="8" spans="2:5" ht="24">
      <c r="B8" s="508" t="s">
        <v>150</v>
      </c>
      <c r="C8" s="509"/>
      <c r="E8" s="332"/>
    </row>
    <row r="9" spans="2:5" ht="23.25">
      <c r="B9" s="510" t="s">
        <v>38</v>
      </c>
      <c r="C9" s="511"/>
      <c r="E9" s="332"/>
    </row>
    <row r="10" spans="2:3" ht="15.75" customHeight="1">
      <c r="B10" s="512" t="s">
        <v>76</v>
      </c>
      <c r="C10" s="513"/>
    </row>
    <row r="11" spans="2:3" ht="4.5" customHeight="1" thickBot="1">
      <c r="B11" s="333"/>
      <c r="C11" s="334"/>
    </row>
    <row r="12" spans="2:3" ht="19.5" customHeight="1" thickBot="1" thickTop="1">
      <c r="B12" s="364" t="s">
        <v>77</v>
      </c>
      <c r="C12" s="365" t="s">
        <v>135</v>
      </c>
    </row>
    <row r="13" spans="2:3" ht="19.5" customHeight="1" thickTop="1">
      <c r="B13" s="335" t="s">
        <v>78</v>
      </c>
      <c r="C13" s="336" t="s">
        <v>79</v>
      </c>
    </row>
    <row r="14" spans="2:3" ht="19.5" customHeight="1">
      <c r="B14" s="337" t="s">
        <v>80</v>
      </c>
      <c r="C14" s="338" t="s">
        <v>81</v>
      </c>
    </row>
    <row r="15" spans="2:3" ht="19.5" customHeight="1">
      <c r="B15" s="339" t="s">
        <v>82</v>
      </c>
      <c r="C15" s="340" t="s">
        <v>83</v>
      </c>
    </row>
    <row r="16" spans="2:3" ht="19.5" customHeight="1">
      <c r="B16" s="337" t="s">
        <v>84</v>
      </c>
      <c r="C16" s="338" t="s">
        <v>85</v>
      </c>
    </row>
    <row r="17" spans="2:3" ht="19.5" customHeight="1">
      <c r="B17" s="339" t="s">
        <v>86</v>
      </c>
      <c r="C17" s="340" t="s">
        <v>87</v>
      </c>
    </row>
    <row r="18" spans="2:3" ht="19.5" customHeight="1">
      <c r="B18" s="337" t="s">
        <v>88</v>
      </c>
      <c r="C18" s="338" t="s">
        <v>89</v>
      </c>
    </row>
    <row r="19" spans="2:3" ht="19.5" customHeight="1">
      <c r="B19" s="339" t="s">
        <v>90</v>
      </c>
      <c r="C19" s="340" t="s">
        <v>91</v>
      </c>
    </row>
    <row r="20" spans="2:3" ht="19.5" customHeight="1">
      <c r="B20" s="337" t="s">
        <v>92</v>
      </c>
      <c r="C20" s="338" t="s">
        <v>93</v>
      </c>
    </row>
    <row r="21" spans="2:3" ht="19.5" customHeight="1">
      <c r="B21" s="339" t="s">
        <v>94</v>
      </c>
      <c r="C21" s="340" t="s">
        <v>95</v>
      </c>
    </row>
    <row r="22" spans="2:3" ht="19.5" customHeight="1">
      <c r="B22" s="337" t="s">
        <v>96</v>
      </c>
      <c r="C22" s="338" t="s">
        <v>97</v>
      </c>
    </row>
    <row r="23" spans="2:3" ht="20.25" customHeight="1">
      <c r="B23" s="339" t="s">
        <v>98</v>
      </c>
      <c r="C23" s="340" t="s">
        <v>99</v>
      </c>
    </row>
    <row r="24" spans="2:3" ht="20.25" customHeight="1">
      <c r="B24" s="337" t="s">
        <v>100</v>
      </c>
      <c r="C24" s="338" t="s">
        <v>101</v>
      </c>
    </row>
    <row r="25" spans="2:3" ht="20.25" customHeight="1">
      <c r="B25" s="339" t="s">
        <v>102</v>
      </c>
      <c r="C25" s="341" t="s">
        <v>103</v>
      </c>
    </row>
    <row r="26" spans="2:3" ht="20.25" customHeight="1">
      <c r="B26" s="337" t="s">
        <v>104</v>
      </c>
      <c r="C26" s="366" t="s">
        <v>105</v>
      </c>
    </row>
    <row r="27" spans="2:4" ht="20.25" customHeight="1">
      <c r="B27" s="339" t="s">
        <v>115</v>
      </c>
      <c r="C27" s="340" t="s">
        <v>127</v>
      </c>
      <c r="D27" s="374"/>
    </row>
    <row r="28" spans="2:4" ht="20.25" customHeight="1">
      <c r="B28" s="456" t="s">
        <v>116</v>
      </c>
      <c r="C28" s="353" t="s">
        <v>128</v>
      </c>
      <c r="D28" s="374"/>
    </row>
    <row r="29" spans="2:4" ht="20.25" customHeight="1">
      <c r="B29" s="339" t="s">
        <v>117</v>
      </c>
      <c r="C29" s="341" t="s">
        <v>129</v>
      </c>
      <c r="D29" s="374"/>
    </row>
    <row r="30" spans="2:4" ht="20.25" customHeight="1" thickBot="1">
      <c r="B30" s="457" t="s">
        <v>118</v>
      </c>
      <c r="C30" s="354" t="s">
        <v>130</v>
      </c>
      <c r="D30" s="374"/>
    </row>
    <row r="31" s="471" customFormat="1" ht="15" customHeight="1" thickTop="1"/>
    <row r="32" s="471" customFormat="1" ht="15">
      <c r="B32" s="472"/>
    </row>
    <row r="33" s="471" customFormat="1" ht="12.75"/>
    <row r="34" s="471" customFormat="1" ht="12.75"/>
    <row r="35" spans="1:3" ht="15">
      <c r="A35" s="367"/>
      <c r="B35" s="368" t="s">
        <v>136</v>
      </c>
      <c r="C35" s="367"/>
    </row>
    <row r="36" spans="1:3" ht="12.75">
      <c r="A36" s="367"/>
      <c r="B36" s="367" t="s">
        <v>137</v>
      </c>
      <c r="C36" s="367"/>
    </row>
    <row r="37" spans="1:3" ht="12.75">
      <c r="A37" s="367"/>
      <c r="B37" s="367"/>
      <c r="C37" s="367"/>
    </row>
    <row r="38" spans="1:3" ht="15">
      <c r="A38" s="367"/>
      <c r="B38" s="368" t="s">
        <v>138</v>
      </c>
      <c r="C38" s="367"/>
    </row>
    <row r="39" spans="1:3" ht="12.75">
      <c r="A39" s="367"/>
      <c r="B39" s="367" t="s">
        <v>139</v>
      </c>
      <c r="C39" s="367"/>
    </row>
    <row r="40" spans="1:3" ht="12.75">
      <c r="A40" s="367"/>
      <c r="B40" s="367"/>
      <c r="C40" s="367"/>
    </row>
    <row r="41" spans="1:3" ht="15.75">
      <c r="A41" s="367"/>
      <c r="B41" s="369" t="s">
        <v>106</v>
      </c>
      <c r="C41" s="367"/>
    </row>
    <row r="42" spans="1:3" ht="15">
      <c r="A42" s="367"/>
      <c r="B42" s="368" t="s">
        <v>140</v>
      </c>
      <c r="C42" s="367"/>
    </row>
    <row r="43" spans="1:3" ht="14.25">
      <c r="A43" s="367"/>
      <c r="B43" s="370" t="s">
        <v>107</v>
      </c>
      <c r="C43" s="367"/>
    </row>
    <row r="44" spans="1:3" ht="12.75">
      <c r="A44" s="367"/>
      <c r="B44" s="371" t="s">
        <v>108</v>
      </c>
      <c r="C44" s="367"/>
    </row>
    <row r="45" spans="1:3" ht="12.75">
      <c r="A45" s="367"/>
      <c r="B45" s="367"/>
      <c r="C45" s="367"/>
    </row>
    <row r="46" spans="1:3" ht="12.75">
      <c r="A46" s="367"/>
      <c r="B46" s="367"/>
      <c r="C46" s="367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5"/>
  <sheetViews>
    <sheetView showGridLines="0" zoomScale="88" zoomScaleNormal="88" zoomScalePageLayoutView="0" workbookViewId="0" topLeftCell="A1">
      <selection activeCell="J19" sqref="J19"/>
    </sheetView>
  </sheetViews>
  <sheetFormatPr defaultColWidth="9.140625" defaultRowHeight="15"/>
  <cols>
    <col min="1" max="1" width="15.8515625" style="170" customWidth="1"/>
    <col min="2" max="2" width="9.8515625" style="170" customWidth="1"/>
    <col min="3" max="3" width="12.00390625" style="170" customWidth="1"/>
    <col min="4" max="4" width="9.140625" style="170" bestFit="1" customWidth="1"/>
    <col min="5" max="5" width="9.7109375" style="170" bestFit="1" customWidth="1"/>
    <col min="6" max="6" width="9.7109375" style="170" customWidth="1"/>
    <col min="7" max="7" width="11.7109375" style="170" customWidth="1"/>
    <col min="8" max="8" width="9.140625" style="170" bestFit="1" customWidth="1"/>
    <col min="9" max="9" width="9.7109375" style="170" bestFit="1" customWidth="1"/>
    <col min="10" max="10" width="10.421875" style="170" customWidth="1"/>
    <col min="11" max="11" width="12.00390625" style="170" customWidth="1"/>
    <col min="12" max="12" width="10.421875" style="170" bestFit="1" customWidth="1"/>
    <col min="13" max="13" width="9.7109375" style="170" bestFit="1" customWidth="1"/>
    <col min="14" max="14" width="10.421875" style="170" bestFit="1" customWidth="1"/>
    <col min="15" max="15" width="11.57421875" style="170" customWidth="1"/>
    <col min="16" max="16" width="10.421875" style="170" bestFit="1" customWidth="1"/>
    <col min="17" max="17" width="10.28125" style="170" customWidth="1"/>
    <col min="18" max="16384" width="9.140625" style="170" customWidth="1"/>
  </cols>
  <sheetData>
    <row r="1" spans="14:17" ht="20.25" thickBot="1">
      <c r="N1" s="632" t="s">
        <v>28</v>
      </c>
      <c r="O1" s="633"/>
      <c r="P1" s="633"/>
      <c r="Q1" s="634"/>
    </row>
    <row r="2" ht="3.75" customHeight="1" thickBot="1"/>
    <row r="3" spans="1:17" ht="24" customHeight="1" thickTop="1">
      <c r="A3" s="626" t="s">
        <v>53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8"/>
    </row>
    <row r="4" spans="1:17" ht="23.25" customHeight="1" thickBot="1">
      <c r="A4" s="618" t="s">
        <v>38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20"/>
    </row>
    <row r="5" spans="1:17" s="195" customFormat="1" ht="20.25" customHeight="1" thickBot="1">
      <c r="A5" s="629" t="s">
        <v>141</v>
      </c>
      <c r="B5" s="635" t="s">
        <v>36</v>
      </c>
      <c r="C5" s="636"/>
      <c r="D5" s="636"/>
      <c r="E5" s="636"/>
      <c r="F5" s="637"/>
      <c r="G5" s="637"/>
      <c r="H5" s="637"/>
      <c r="I5" s="638"/>
      <c r="J5" s="636" t="s">
        <v>35</v>
      </c>
      <c r="K5" s="636"/>
      <c r="L5" s="636"/>
      <c r="M5" s="636"/>
      <c r="N5" s="636"/>
      <c r="O5" s="636"/>
      <c r="P5" s="636"/>
      <c r="Q5" s="639"/>
    </row>
    <row r="6" spans="1:17" s="459" customFormat="1" ht="28.5" customHeight="1" thickBot="1">
      <c r="A6" s="630"/>
      <c r="B6" s="561" t="s">
        <v>155</v>
      </c>
      <c r="C6" s="562"/>
      <c r="D6" s="563"/>
      <c r="E6" s="569" t="s">
        <v>34</v>
      </c>
      <c r="F6" s="561" t="s">
        <v>156</v>
      </c>
      <c r="G6" s="562"/>
      <c r="H6" s="563"/>
      <c r="I6" s="571" t="s">
        <v>33</v>
      </c>
      <c r="J6" s="561" t="s">
        <v>157</v>
      </c>
      <c r="K6" s="562"/>
      <c r="L6" s="563"/>
      <c r="M6" s="569" t="s">
        <v>34</v>
      </c>
      <c r="N6" s="561" t="s">
        <v>158</v>
      </c>
      <c r="O6" s="562"/>
      <c r="P6" s="563"/>
      <c r="Q6" s="569" t="s">
        <v>33</v>
      </c>
    </row>
    <row r="7" spans="1:17" s="194" customFormat="1" ht="22.5" customHeight="1" thickBot="1">
      <c r="A7" s="631"/>
      <c r="B7" s="114" t="s">
        <v>22</v>
      </c>
      <c r="C7" s="111" t="s">
        <v>21</v>
      </c>
      <c r="D7" s="111" t="s">
        <v>17</v>
      </c>
      <c r="E7" s="570"/>
      <c r="F7" s="114" t="s">
        <v>22</v>
      </c>
      <c r="G7" s="112" t="s">
        <v>21</v>
      </c>
      <c r="H7" s="111" t="s">
        <v>17</v>
      </c>
      <c r="I7" s="572"/>
      <c r="J7" s="114" t="s">
        <v>22</v>
      </c>
      <c r="K7" s="111" t="s">
        <v>21</v>
      </c>
      <c r="L7" s="112" t="s">
        <v>17</v>
      </c>
      <c r="M7" s="570"/>
      <c r="N7" s="113" t="s">
        <v>22</v>
      </c>
      <c r="O7" s="112" t="s">
        <v>21</v>
      </c>
      <c r="P7" s="111" t="s">
        <v>17</v>
      </c>
      <c r="Q7" s="570"/>
    </row>
    <row r="8" spans="1:17" s="196" customFormat="1" ht="18" customHeight="1" thickBot="1">
      <c r="A8" s="203" t="s">
        <v>50</v>
      </c>
      <c r="B8" s="202">
        <f>SUM(B9:B43)</f>
        <v>15225.128999999995</v>
      </c>
      <c r="C8" s="198">
        <f>SUM(C9:C43)</f>
        <v>1540.7509999999997</v>
      </c>
      <c r="D8" s="198">
        <f aca="true" t="shared" si="0" ref="D8:D13">C8+B8</f>
        <v>16765.879999999994</v>
      </c>
      <c r="E8" s="199">
        <f aca="true" t="shared" si="1" ref="E8:E13">D8/$D$8</f>
        <v>1</v>
      </c>
      <c r="F8" s="198">
        <f>SUM(F9:F43)</f>
        <v>13366.862</v>
      </c>
      <c r="G8" s="198">
        <f>SUM(G9:G43)</f>
        <v>1316.7149999999983</v>
      </c>
      <c r="H8" s="198">
        <f aca="true" t="shared" si="2" ref="H8:H13">G8+F8</f>
        <v>14683.576999999997</v>
      </c>
      <c r="I8" s="201">
        <f aca="true" t="shared" si="3" ref="I8:I13">(D8/H8-1)</f>
        <v>0.14181169887963918</v>
      </c>
      <c r="J8" s="200">
        <f>SUM(J9:J43)</f>
        <v>133278.78800000006</v>
      </c>
      <c r="K8" s="198">
        <f>SUM(K9:K43)</f>
        <v>12441.533600000112</v>
      </c>
      <c r="L8" s="198">
        <f aca="true" t="shared" si="4" ref="L8:L13">K8+J8</f>
        <v>145720.32160000017</v>
      </c>
      <c r="M8" s="199">
        <f aca="true" t="shared" si="5" ref="M8:M13">(L8/$L$8)</f>
        <v>1</v>
      </c>
      <c r="N8" s="198">
        <f>SUM(N9:N43)</f>
        <v>120960.06800000013</v>
      </c>
      <c r="O8" s="198">
        <f>SUM(O9:O43)</f>
        <v>11542.732000000198</v>
      </c>
      <c r="P8" s="198">
        <f aca="true" t="shared" si="6" ref="P8:P13">O8+N8</f>
        <v>132502.80000000034</v>
      </c>
      <c r="Q8" s="197">
        <f aca="true" t="shared" si="7" ref="Q8:Q13">(L8/P8-1)</f>
        <v>0.09975277201689181</v>
      </c>
    </row>
    <row r="9" spans="1:17" s="171" customFormat="1" ht="18" customHeight="1" thickTop="1">
      <c r="A9" s="185" t="s">
        <v>228</v>
      </c>
      <c r="B9" s="184">
        <v>2393.8309999999997</v>
      </c>
      <c r="C9" s="180">
        <v>13.947999999999999</v>
      </c>
      <c r="D9" s="180">
        <f t="shared" si="0"/>
        <v>2407.7789999999995</v>
      </c>
      <c r="E9" s="183">
        <f t="shared" si="1"/>
        <v>0.1436118473948281</v>
      </c>
      <c r="F9" s="181">
        <v>2221.511</v>
      </c>
      <c r="G9" s="180">
        <v>55.955999999999996</v>
      </c>
      <c r="H9" s="180">
        <f t="shared" si="2"/>
        <v>2277.467</v>
      </c>
      <c r="I9" s="182">
        <f t="shared" si="3"/>
        <v>0.057217953103162245</v>
      </c>
      <c r="J9" s="181">
        <v>21284.355000000007</v>
      </c>
      <c r="K9" s="180">
        <v>1051.3679999999997</v>
      </c>
      <c r="L9" s="180">
        <f t="shared" si="4"/>
        <v>22335.723000000005</v>
      </c>
      <c r="M9" s="182">
        <f t="shared" si="5"/>
        <v>0.15327802433288054</v>
      </c>
      <c r="N9" s="181">
        <v>20601.275999999987</v>
      </c>
      <c r="O9" s="180">
        <v>399.50000000000017</v>
      </c>
      <c r="P9" s="180">
        <f t="shared" si="6"/>
        <v>21000.775999999987</v>
      </c>
      <c r="Q9" s="179">
        <f t="shared" si="7"/>
        <v>0.06356655582631898</v>
      </c>
    </row>
    <row r="10" spans="1:17" s="171" customFormat="1" ht="18" customHeight="1">
      <c r="A10" s="185" t="s">
        <v>229</v>
      </c>
      <c r="B10" s="184">
        <v>2103.646</v>
      </c>
      <c r="C10" s="180">
        <v>3.758</v>
      </c>
      <c r="D10" s="180">
        <f t="shared" si="0"/>
        <v>2107.404</v>
      </c>
      <c r="E10" s="183">
        <f t="shared" si="1"/>
        <v>0.1256959968698333</v>
      </c>
      <c r="F10" s="181">
        <v>1762.839</v>
      </c>
      <c r="G10" s="180">
        <v>3.0300000000000002</v>
      </c>
      <c r="H10" s="180">
        <f t="shared" si="2"/>
        <v>1765.869</v>
      </c>
      <c r="I10" s="182">
        <f t="shared" si="3"/>
        <v>0.19340902411220773</v>
      </c>
      <c r="J10" s="181">
        <v>17036.272</v>
      </c>
      <c r="K10" s="180">
        <v>50.641999999999996</v>
      </c>
      <c r="L10" s="180">
        <f t="shared" si="4"/>
        <v>17086.914</v>
      </c>
      <c r="M10" s="182">
        <f t="shared" si="5"/>
        <v>0.11725827813435172</v>
      </c>
      <c r="N10" s="181">
        <v>14982.540000000005</v>
      </c>
      <c r="O10" s="180">
        <v>26.602999999999998</v>
      </c>
      <c r="P10" s="180">
        <f t="shared" si="6"/>
        <v>15009.143000000004</v>
      </c>
      <c r="Q10" s="179">
        <f t="shared" si="7"/>
        <v>0.13843368672015433</v>
      </c>
    </row>
    <row r="11" spans="1:17" s="171" customFormat="1" ht="18" customHeight="1">
      <c r="A11" s="185" t="s">
        <v>231</v>
      </c>
      <c r="B11" s="184">
        <v>2013.953</v>
      </c>
      <c r="C11" s="180">
        <v>7.356999999999999</v>
      </c>
      <c r="D11" s="180">
        <f t="shared" si="0"/>
        <v>2021.31</v>
      </c>
      <c r="E11" s="183">
        <f t="shared" si="1"/>
        <v>0.12056092492609996</v>
      </c>
      <c r="F11" s="181">
        <v>1824.2670000000003</v>
      </c>
      <c r="G11" s="180">
        <v>1.8399999999999999</v>
      </c>
      <c r="H11" s="180">
        <f t="shared" si="2"/>
        <v>1826.1070000000002</v>
      </c>
      <c r="I11" s="182">
        <f t="shared" si="3"/>
        <v>0.10689570764473255</v>
      </c>
      <c r="J11" s="181">
        <v>18143.157999999996</v>
      </c>
      <c r="K11" s="180">
        <v>62.981000000000016</v>
      </c>
      <c r="L11" s="180">
        <f t="shared" si="4"/>
        <v>18206.138999999996</v>
      </c>
      <c r="M11" s="182">
        <f t="shared" si="5"/>
        <v>0.12493891586360577</v>
      </c>
      <c r="N11" s="181">
        <v>16073.187</v>
      </c>
      <c r="O11" s="180">
        <v>161.89600000000002</v>
      </c>
      <c r="P11" s="180">
        <f t="shared" si="6"/>
        <v>16235.083</v>
      </c>
      <c r="Q11" s="179">
        <f t="shared" si="7"/>
        <v>0.12140720192191168</v>
      </c>
    </row>
    <row r="12" spans="1:17" s="171" customFormat="1" ht="18" customHeight="1">
      <c r="A12" s="185" t="s">
        <v>254</v>
      </c>
      <c r="B12" s="184">
        <v>1290.382</v>
      </c>
      <c r="C12" s="180">
        <v>64.2</v>
      </c>
      <c r="D12" s="180">
        <f t="shared" si="0"/>
        <v>1354.582</v>
      </c>
      <c r="E12" s="183">
        <f t="shared" si="1"/>
        <v>0.08079396965742333</v>
      </c>
      <c r="F12" s="181">
        <v>1619.174</v>
      </c>
      <c r="G12" s="180"/>
      <c r="H12" s="180">
        <f t="shared" si="2"/>
        <v>1619.174</v>
      </c>
      <c r="I12" s="182">
        <f t="shared" si="3"/>
        <v>-0.16341171486202222</v>
      </c>
      <c r="J12" s="181">
        <v>13584.329000000005</v>
      </c>
      <c r="K12" s="180">
        <v>218.812</v>
      </c>
      <c r="L12" s="180">
        <f t="shared" si="4"/>
        <v>13803.141000000005</v>
      </c>
      <c r="M12" s="182">
        <f t="shared" si="5"/>
        <v>0.09472351452729699</v>
      </c>
      <c r="N12" s="181">
        <v>12766.129000000004</v>
      </c>
      <c r="O12" s="180">
        <v>0.96</v>
      </c>
      <c r="P12" s="180">
        <f t="shared" si="6"/>
        <v>12767.089000000004</v>
      </c>
      <c r="Q12" s="179">
        <f t="shared" si="7"/>
        <v>0.0811502136469795</v>
      </c>
    </row>
    <row r="13" spans="1:17" s="171" customFormat="1" ht="18" customHeight="1">
      <c r="A13" s="185" t="s">
        <v>235</v>
      </c>
      <c r="B13" s="184">
        <v>809.6030000000001</v>
      </c>
      <c r="C13" s="180">
        <v>204.287</v>
      </c>
      <c r="D13" s="180">
        <f t="shared" si="0"/>
        <v>1013.8900000000001</v>
      </c>
      <c r="E13" s="183">
        <f t="shared" si="1"/>
        <v>0.06047341386196254</v>
      </c>
      <c r="F13" s="181">
        <v>772.7160000000001</v>
      </c>
      <c r="G13" s="180">
        <v>132.84</v>
      </c>
      <c r="H13" s="180">
        <f t="shared" si="2"/>
        <v>905.5560000000002</v>
      </c>
      <c r="I13" s="182">
        <f t="shared" si="3"/>
        <v>0.11963257932143345</v>
      </c>
      <c r="J13" s="181">
        <v>8453.829999999998</v>
      </c>
      <c r="K13" s="180">
        <v>1767.4050000000004</v>
      </c>
      <c r="L13" s="180">
        <f t="shared" si="4"/>
        <v>10221.234999999999</v>
      </c>
      <c r="M13" s="182">
        <f t="shared" si="5"/>
        <v>0.07014282488380115</v>
      </c>
      <c r="N13" s="181">
        <v>7594.1410000000005</v>
      </c>
      <c r="O13" s="180">
        <v>1197.6299999999999</v>
      </c>
      <c r="P13" s="180">
        <f t="shared" si="6"/>
        <v>8791.771</v>
      </c>
      <c r="Q13" s="179">
        <f t="shared" si="7"/>
        <v>0.16259113209386356</v>
      </c>
    </row>
    <row r="14" spans="1:17" s="171" customFormat="1" ht="18" customHeight="1">
      <c r="A14" s="185" t="s">
        <v>230</v>
      </c>
      <c r="B14" s="184">
        <v>844.688</v>
      </c>
      <c r="C14" s="180">
        <v>27.216</v>
      </c>
      <c r="D14" s="180">
        <f aca="true" t="shared" si="8" ref="D14:D29">C14+B14</f>
        <v>871.904</v>
      </c>
      <c r="E14" s="183">
        <f aca="true" t="shared" si="9" ref="E14:E29">D14/$D$8</f>
        <v>0.05200466662054126</v>
      </c>
      <c r="F14" s="181">
        <v>599.1240000000001</v>
      </c>
      <c r="G14" s="180">
        <v>13.974</v>
      </c>
      <c r="H14" s="180">
        <f aca="true" t="shared" si="10" ref="H14:H29">G14+F14</f>
        <v>613.0980000000002</v>
      </c>
      <c r="I14" s="182">
        <f aca="true" t="shared" si="11" ref="I14:I29">(D14/H14-1)</f>
        <v>0.42212827313088574</v>
      </c>
      <c r="J14" s="181">
        <v>7241.657999999999</v>
      </c>
      <c r="K14" s="180">
        <v>46.584999999999994</v>
      </c>
      <c r="L14" s="180">
        <f aca="true" t="shared" si="12" ref="L14:L29">K14+J14</f>
        <v>7288.2429999999995</v>
      </c>
      <c r="M14" s="182">
        <f aca="true" t="shared" si="13" ref="M14:M29">(L14/$L$8)</f>
        <v>0.05001528215128501</v>
      </c>
      <c r="N14" s="181">
        <v>6696.926999999999</v>
      </c>
      <c r="O14" s="180">
        <v>33.11899999999999</v>
      </c>
      <c r="P14" s="180">
        <f aca="true" t="shared" si="14" ref="P14:P29">O14+N14</f>
        <v>6730.0459999999985</v>
      </c>
      <c r="Q14" s="179">
        <f aca="true" t="shared" si="15" ref="Q14:Q29">(L14/P14-1)</f>
        <v>0.08294103784728968</v>
      </c>
    </row>
    <row r="15" spans="1:17" s="171" customFormat="1" ht="18" customHeight="1">
      <c r="A15" s="185" t="s">
        <v>232</v>
      </c>
      <c r="B15" s="184">
        <v>569.338</v>
      </c>
      <c r="C15" s="180">
        <v>9.44</v>
      </c>
      <c r="D15" s="180">
        <f t="shared" si="8"/>
        <v>578.778</v>
      </c>
      <c r="E15" s="183">
        <f t="shared" si="9"/>
        <v>0.03452118230596904</v>
      </c>
      <c r="F15" s="181">
        <v>416.7830000000001</v>
      </c>
      <c r="G15" s="180">
        <v>8.392</v>
      </c>
      <c r="H15" s="180">
        <f t="shared" si="10"/>
        <v>425.17500000000007</v>
      </c>
      <c r="I15" s="182">
        <f t="shared" si="11"/>
        <v>0.3612700652672427</v>
      </c>
      <c r="J15" s="181">
        <v>3878.148</v>
      </c>
      <c r="K15" s="180">
        <v>59.603</v>
      </c>
      <c r="L15" s="180">
        <f t="shared" si="12"/>
        <v>3937.751</v>
      </c>
      <c r="M15" s="182">
        <f t="shared" si="13"/>
        <v>0.027022662019708276</v>
      </c>
      <c r="N15" s="181">
        <v>2921.649000000001</v>
      </c>
      <c r="O15" s="180">
        <v>73.01800000000001</v>
      </c>
      <c r="P15" s="180">
        <f t="shared" si="14"/>
        <v>2994.667000000001</v>
      </c>
      <c r="Q15" s="179">
        <f t="shared" si="15"/>
        <v>0.3149211581788556</v>
      </c>
    </row>
    <row r="16" spans="1:17" s="171" customFormat="1" ht="18" customHeight="1">
      <c r="A16" s="185" t="s">
        <v>236</v>
      </c>
      <c r="B16" s="184">
        <v>543.178</v>
      </c>
      <c r="C16" s="180">
        <v>0.66</v>
      </c>
      <c r="D16" s="180">
        <f>C16+B16</f>
        <v>543.838</v>
      </c>
      <c r="E16" s="183">
        <f>D16/$D$8</f>
        <v>0.032437187907822324</v>
      </c>
      <c r="F16" s="181">
        <v>447.14699999999993</v>
      </c>
      <c r="G16" s="180">
        <v>6.04</v>
      </c>
      <c r="H16" s="180">
        <f>G16+F16</f>
        <v>453.18699999999995</v>
      </c>
      <c r="I16" s="182">
        <f>(D16/H16-1)</f>
        <v>0.2000300096869505</v>
      </c>
      <c r="J16" s="181">
        <v>4224.339000000001</v>
      </c>
      <c r="K16" s="180">
        <v>24.457000000000004</v>
      </c>
      <c r="L16" s="180">
        <f>K16+J16</f>
        <v>4248.796000000001</v>
      </c>
      <c r="M16" s="182">
        <f>(L16/$L$8)</f>
        <v>0.029157196150464686</v>
      </c>
      <c r="N16" s="181">
        <v>3279.826</v>
      </c>
      <c r="O16" s="180">
        <v>12.752999999999998</v>
      </c>
      <c r="P16" s="180">
        <f>O16+N16</f>
        <v>3292.579</v>
      </c>
      <c r="Q16" s="179">
        <f>(L16/P16-1)</f>
        <v>0.2904158108279258</v>
      </c>
    </row>
    <row r="17" spans="1:17" s="171" customFormat="1" ht="18" customHeight="1">
      <c r="A17" s="185" t="s">
        <v>234</v>
      </c>
      <c r="B17" s="184">
        <v>431.41</v>
      </c>
      <c r="C17" s="180">
        <v>0</v>
      </c>
      <c r="D17" s="180">
        <f>C17+B17</f>
        <v>431.41</v>
      </c>
      <c r="E17" s="183">
        <f>D17/$D$8</f>
        <v>0.025731425967500672</v>
      </c>
      <c r="F17" s="181">
        <v>316.938</v>
      </c>
      <c r="G17" s="180"/>
      <c r="H17" s="180">
        <f>G17+F17</f>
        <v>316.938</v>
      </c>
      <c r="I17" s="182">
        <f>(D17/H17-1)</f>
        <v>0.3611810511835123</v>
      </c>
      <c r="J17" s="181">
        <v>3402.1059999999998</v>
      </c>
      <c r="K17" s="180">
        <v>7.438999999999999</v>
      </c>
      <c r="L17" s="180">
        <f>K17+J17</f>
        <v>3409.5449999999996</v>
      </c>
      <c r="M17" s="182">
        <f>(L17/$L$8)</f>
        <v>0.023397869031329364</v>
      </c>
      <c r="N17" s="181">
        <v>3173.694</v>
      </c>
      <c r="O17" s="180">
        <v>5.5520000000000005</v>
      </c>
      <c r="P17" s="180">
        <f>O17+N17</f>
        <v>3179.246</v>
      </c>
      <c r="Q17" s="179">
        <f>(L17/P17-1)</f>
        <v>0.07243824479137495</v>
      </c>
    </row>
    <row r="18" spans="1:17" s="171" customFormat="1" ht="18" customHeight="1">
      <c r="A18" s="185" t="s">
        <v>233</v>
      </c>
      <c r="B18" s="184">
        <v>329.914</v>
      </c>
      <c r="C18" s="180">
        <v>0.901</v>
      </c>
      <c r="D18" s="180">
        <f>C18+B18</f>
        <v>330.815</v>
      </c>
      <c r="E18" s="183">
        <f>D18/$D$8</f>
        <v>0.01973144266808543</v>
      </c>
      <c r="F18" s="181">
        <v>217.947</v>
      </c>
      <c r="G18" s="180">
        <v>2.889</v>
      </c>
      <c r="H18" s="180">
        <f>G18+F18</f>
        <v>220.836</v>
      </c>
      <c r="I18" s="182">
        <f>(D18/H18-1)</f>
        <v>0.49801209947653446</v>
      </c>
      <c r="J18" s="181">
        <v>2635.9610000000002</v>
      </c>
      <c r="K18" s="180">
        <v>7.175999999999999</v>
      </c>
      <c r="L18" s="180">
        <f>K18+J18</f>
        <v>2643.137</v>
      </c>
      <c r="M18" s="182">
        <f>(L18/$L$8)</f>
        <v>0.018138424146876143</v>
      </c>
      <c r="N18" s="181">
        <v>2100.3059999999996</v>
      </c>
      <c r="O18" s="180">
        <v>11.242999999999999</v>
      </c>
      <c r="P18" s="180">
        <f>O18+N18</f>
        <v>2111.5489999999995</v>
      </c>
      <c r="Q18" s="179">
        <f>(L18/P18-1)</f>
        <v>0.25175262331113357</v>
      </c>
    </row>
    <row r="19" spans="1:17" s="171" customFormat="1" ht="18" customHeight="1">
      <c r="A19" s="185" t="s">
        <v>252</v>
      </c>
      <c r="B19" s="184">
        <v>270.672</v>
      </c>
      <c r="C19" s="180">
        <v>0</v>
      </c>
      <c r="D19" s="180">
        <f>C19+B19</f>
        <v>270.672</v>
      </c>
      <c r="E19" s="183">
        <f>D19/$D$8</f>
        <v>0.01614421670678784</v>
      </c>
      <c r="F19" s="181">
        <v>110.38600000000001</v>
      </c>
      <c r="G19" s="180"/>
      <c r="H19" s="180">
        <f>G19+F19</f>
        <v>110.38600000000001</v>
      </c>
      <c r="I19" s="182">
        <f>(D19/H19-1)</f>
        <v>1.4520500788143424</v>
      </c>
      <c r="J19" s="181">
        <v>1595.0659999999998</v>
      </c>
      <c r="K19" s="180">
        <v>0.787</v>
      </c>
      <c r="L19" s="180">
        <f>K19+J19</f>
        <v>1595.8529999999998</v>
      </c>
      <c r="M19" s="182">
        <f>(L19/$L$8)</f>
        <v>0.010951478712630002</v>
      </c>
      <c r="N19" s="181">
        <v>847.2439999999999</v>
      </c>
      <c r="O19" s="180">
        <v>0.05499999999999999</v>
      </c>
      <c r="P19" s="180">
        <f>O19+N19</f>
        <v>847.2989999999999</v>
      </c>
      <c r="Q19" s="179">
        <f>(L19/P19-1)</f>
        <v>0.8834590858716935</v>
      </c>
    </row>
    <row r="20" spans="1:17" s="171" customFormat="1" ht="18" customHeight="1">
      <c r="A20" s="185" t="s">
        <v>239</v>
      </c>
      <c r="B20" s="184">
        <v>225.536</v>
      </c>
      <c r="C20" s="180">
        <v>1.254</v>
      </c>
      <c r="D20" s="180">
        <f t="shared" si="8"/>
        <v>226.79</v>
      </c>
      <c r="E20" s="183">
        <f t="shared" si="9"/>
        <v>0.013526877205371867</v>
      </c>
      <c r="F20" s="181">
        <v>274.73900000000003</v>
      </c>
      <c r="G20" s="180">
        <v>0.55</v>
      </c>
      <c r="H20" s="180">
        <f t="shared" si="10"/>
        <v>275.28900000000004</v>
      </c>
      <c r="I20" s="182">
        <f t="shared" si="11"/>
        <v>-0.1761748562419858</v>
      </c>
      <c r="J20" s="181">
        <v>2565.173</v>
      </c>
      <c r="K20" s="180">
        <v>20.110999999999997</v>
      </c>
      <c r="L20" s="180">
        <f t="shared" si="12"/>
        <v>2585.2839999999997</v>
      </c>
      <c r="M20" s="182">
        <f t="shared" si="13"/>
        <v>0.017741410200126793</v>
      </c>
      <c r="N20" s="181">
        <v>1969.4630000000002</v>
      </c>
      <c r="O20" s="180">
        <v>1.2550000000000001</v>
      </c>
      <c r="P20" s="180">
        <f t="shared" si="14"/>
        <v>1970.7180000000003</v>
      </c>
      <c r="Q20" s="179">
        <f t="shared" si="15"/>
        <v>0.31184877795808386</v>
      </c>
    </row>
    <row r="21" spans="1:17" s="171" customFormat="1" ht="18" customHeight="1">
      <c r="A21" s="185" t="s">
        <v>238</v>
      </c>
      <c r="B21" s="184">
        <v>206.17700000000002</v>
      </c>
      <c r="C21" s="180">
        <v>7.848000000000001</v>
      </c>
      <c r="D21" s="180">
        <f t="shared" si="8"/>
        <v>214.02500000000003</v>
      </c>
      <c r="E21" s="183">
        <f t="shared" si="9"/>
        <v>0.012765509475196059</v>
      </c>
      <c r="F21" s="181">
        <v>160.68699999999998</v>
      </c>
      <c r="G21" s="180">
        <v>7.318</v>
      </c>
      <c r="H21" s="180">
        <f t="shared" si="10"/>
        <v>168.005</v>
      </c>
      <c r="I21" s="182">
        <f t="shared" si="11"/>
        <v>0.2739204190351481</v>
      </c>
      <c r="J21" s="181">
        <v>1643.3679999999997</v>
      </c>
      <c r="K21" s="180">
        <v>30.08</v>
      </c>
      <c r="L21" s="180">
        <f t="shared" si="12"/>
        <v>1673.4479999999996</v>
      </c>
      <c r="M21" s="182">
        <f t="shared" si="13"/>
        <v>0.011483971361205105</v>
      </c>
      <c r="N21" s="181">
        <v>1316.7459999999999</v>
      </c>
      <c r="O21" s="180">
        <v>42.072</v>
      </c>
      <c r="P21" s="180">
        <f t="shared" si="14"/>
        <v>1358.8179999999998</v>
      </c>
      <c r="Q21" s="179">
        <f t="shared" si="15"/>
        <v>0.23154682967108164</v>
      </c>
    </row>
    <row r="22" spans="1:17" s="171" customFormat="1" ht="18" customHeight="1">
      <c r="A22" s="185" t="s">
        <v>251</v>
      </c>
      <c r="B22" s="184">
        <v>212.783</v>
      </c>
      <c r="C22" s="180">
        <v>0</v>
      </c>
      <c r="D22" s="180">
        <f t="shared" si="8"/>
        <v>212.783</v>
      </c>
      <c r="E22" s="183">
        <f t="shared" si="9"/>
        <v>0.012691430452800573</v>
      </c>
      <c r="F22" s="181">
        <v>185.78700000000003</v>
      </c>
      <c r="G22" s="180">
        <v>0.23600000000000002</v>
      </c>
      <c r="H22" s="180">
        <f t="shared" si="10"/>
        <v>186.02300000000002</v>
      </c>
      <c r="I22" s="182">
        <f t="shared" si="11"/>
        <v>0.1438531794455522</v>
      </c>
      <c r="J22" s="181">
        <v>1798.9100000000003</v>
      </c>
      <c r="K22" s="180">
        <v>6.375</v>
      </c>
      <c r="L22" s="180">
        <f t="shared" si="12"/>
        <v>1805.2850000000003</v>
      </c>
      <c r="M22" s="182">
        <f t="shared" si="13"/>
        <v>0.012388697610450498</v>
      </c>
      <c r="N22" s="181">
        <v>1468.7619999999995</v>
      </c>
      <c r="O22" s="180">
        <v>5.4959999999999996</v>
      </c>
      <c r="P22" s="180">
        <f t="shared" si="14"/>
        <v>1474.2579999999996</v>
      </c>
      <c r="Q22" s="179">
        <f t="shared" si="15"/>
        <v>0.2245380387964664</v>
      </c>
    </row>
    <row r="23" spans="1:17" s="171" customFormat="1" ht="18" customHeight="1">
      <c r="A23" s="185" t="s">
        <v>241</v>
      </c>
      <c r="B23" s="184">
        <v>191.837</v>
      </c>
      <c r="C23" s="180">
        <v>0</v>
      </c>
      <c r="D23" s="180">
        <f t="shared" si="8"/>
        <v>191.837</v>
      </c>
      <c r="E23" s="183">
        <f t="shared" si="9"/>
        <v>0.011442107422932769</v>
      </c>
      <c r="F23" s="181">
        <v>185.691</v>
      </c>
      <c r="G23" s="180"/>
      <c r="H23" s="180">
        <f t="shared" si="10"/>
        <v>185.691</v>
      </c>
      <c r="I23" s="182">
        <f t="shared" si="11"/>
        <v>0.033097996133361285</v>
      </c>
      <c r="J23" s="181">
        <v>1783.2249999999995</v>
      </c>
      <c r="K23" s="180">
        <v>2.812</v>
      </c>
      <c r="L23" s="180">
        <f t="shared" si="12"/>
        <v>1786.0369999999994</v>
      </c>
      <c r="M23" s="182">
        <f t="shared" si="13"/>
        <v>0.012256608964277754</v>
      </c>
      <c r="N23" s="181">
        <v>1993.5559999999998</v>
      </c>
      <c r="O23" s="180">
        <v>0.8999999999999999</v>
      </c>
      <c r="P23" s="180">
        <f t="shared" si="14"/>
        <v>1994.456</v>
      </c>
      <c r="Q23" s="179">
        <f t="shared" si="15"/>
        <v>-0.10449917170396372</v>
      </c>
    </row>
    <row r="24" spans="1:17" s="171" customFormat="1" ht="18" customHeight="1">
      <c r="A24" s="185" t="s">
        <v>240</v>
      </c>
      <c r="B24" s="184">
        <v>186.48899999999998</v>
      </c>
      <c r="C24" s="180">
        <v>4.048</v>
      </c>
      <c r="D24" s="180">
        <f t="shared" si="8"/>
        <v>190.53699999999998</v>
      </c>
      <c r="E24" s="183">
        <f t="shared" si="9"/>
        <v>0.011364568993694339</v>
      </c>
      <c r="F24" s="181">
        <v>85.591</v>
      </c>
      <c r="G24" s="180">
        <v>8.081</v>
      </c>
      <c r="H24" s="180">
        <f t="shared" si="10"/>
        <v>93.672</v>
      </c>
      <c r="I24" s="182">
        <f t="shared" si="11"/>
        <v>1.0340870270731912</v>
      </c>
      <c r="J24" s="181">
        <v>1193.299</v>
      </c>
      <c r="K24" s="180">
        <v>38.995</v>
      </c>
      <c r="L24" s="180">
        <f t="shared" si="12"/>
        <v>1232.2939999999999</v>
      </c>
      <c r="M24" s="182">
        <f t="shared" si="13"/>
        <v>0.008456569313528048</v>
      </c>
      <c r="N24" s="181">
        <v>987.6720000000003</v>
      </c>
      <c r="O24" s="180">
        <v>170.78399999999993</v>
      </c>
      <c r="P24" s="180">
        <f t="shared" si="14"/>
        <v>1158.4560000000001</v>
      </c>
      <c r="Q24" s="179">
        <f t="shared" si="15"/>
        <v>0.06373828613257615</v>
      </c>
    </row>
    <row r="25" spans="1:17" s="171" customFormat="1" ht="18" customHeight="1">
      <c r="A25" s="185" t="s">
        <v>245</v>
      </c>
      <c r="B25" s="184">
        <v>181.321</v>
      </c>
      <c r="C25" s="180">
        <v>0.14</v>
      </c>
      <c r="D25" s="180">
        <f t="shared" si="8"/>
        <v>181.46099999999998</v>
      </c>
      <c r="E25" s="183">
        <f t="shared" si="9"/>
        <v>0.010823231467718965</v>
      </c>
      <c r="F25" s="181">
        <v>110.01899999999999</v>
      </c>
      <c r="G25" s="180"/>
      <c r="H25" s="180">
        <f t="shared" si="10"/>
        <v>110.01899999999999</v>
      </c>
      <c r="I25" s="182">
        <f t="shared" si="11"/>
        <v>0.6493605649933194</v>
      </c>
      <c r="J25" s="181">
        <v>1244.5579999999998</v>
      </c>
      <c r="K25" s="180">
        <v>1.1270000000000002</v>
      </c>
      <c r="L25" s="180">
        <f t="shared" si="12"/>
        <v>1245.6849999999997</v>
      </c>
      <c r="M25" s="182">
        <f t="shared" si="13"/>
        <v>0.008548464526583904</v>
      </c>
      <c r="N25" s="181">
        <v>887.8680000000002</v>
      </c>
      <c r="O25" s="180">
        <v>7.2700000000000005</v>
      </c>
      <c r="P25" s="180">
        <f t="shared" si="14"/>
        <v>895.1380000000001</v>
      </c>
      <c r="Q25" s="179">
        <f t="shared" si="15"/>
        <v>0.39161224302844877</v>
      </c>
    </row>
    <row r="26" spans="1:17" s="171" customFormat="1" ht="18" customHeight="1">
      <c r="A26" s="185" t="s">
        <v>246</v>
      </c>
      <c r="B26" s="184">
        <v>125.462</v>
      </c>
      <c r="C26" s="180">
        <v>32.023</v>
      </c>
      <c r="D26" s="180">
        <f t="shared" si="8"/>
        <v>157.485</v>
      </c>
      <c r="E26" s="183">
        <f t="shared" si="9"/>
        <v>0.009393184252780054</v>
      </c>
      <c r="F26" s="181">
        <v>85.356</v>
      </c>
      <c r="G26" s="180">
        <v>26.907999999999998</v>
      </c>
      <c r="H26" s="180">
        <f t="shared" si="10"/>
        <v>112.264</v>
      </c>
      <c r="I26" s="182">
        <f t="shared" si="11"/>
        <v>0.40280944915556205</v>
      </c>
      <c r="J26" s="181">
        <v>1174.501</v>
      </c>
      <c r="K26" s="180">
        <v>319.458</v>
      </c>
      <c r="L26" s="180">
        <f t="shared" si="12"/>
        <v>1493.959</v>
      </c>
      <c r="M26" s="182">
        <f t="shared" si="13"/>
        <v>0.010252235128199156</v>
      </c>
      <c r="N26" s="181">
        <v>941.874</v>
      </c>
      <c r="O26" s="180">
        <v>234.80800000000008</v>
      </c>
      <c r="P26" s="180">
        <f t="shared" si="14"/>
        <v>1176.682</v>
      </c>
      <c r="Q26" s="179">
        <f t="shared" si="15"/>
        <v>0.2696369962317773</v>
      </c>
    </row>
    <row r="27" spans="1:17" s="171" customFormat="1" ht="18" customHeight="1">
      <c r="A27" s="185" t="s">
        <v>267</v>
      </c>
      <c r="B27" s="184">
        <v>108.479</v>
      </c>
      <c r="C27" s="180">
        <v>5.624</v>
      </c>
      <c r="D27" s="180">
        <f t="shared" si="8"/>
        <v>114.103</v>
      </c>
      <c r="E27" s="183">
        <f t="shared" si="9"/>
        <v>0.006805667224148094</v>
      </c>
      <c r="F27" s="181">
        <v>115.07200000000002</v>
      </c>
      <c r="G27" s="180">
        <v>8.094999999999999</v>
      </c>
      <c r="H27" s="180">
        <f t="shared" si="10"/>
        <v>123.16700000000002</v>
      </c>
      <c r="I27" s="182">
        <f t="shared" si="11"/>
        <v>-0.07359114048405835</v>
      </c>
      <c r="J27" s="181">
        <v>1100.61</v>
      </c>
      <c r="K27" s="180">
        <v>17.414</v>
      </c>
      <c r="L27" s="180">
        <f t="shared" si="12"/>
        <v>1118.024</v>
      </c>
      <c r="M27" s="182">
        <f t="shared" si="13"/>
        <v>0.007672395913789958</v>
      </c>
      <c r="N27" s="181">
        <v>1257.3139999999994</v>
      </c>
      <c r="O27" s="180">
        <v>22.917000000000005</v>
      </c>
      <c r="P27" s="180">
        <f t="shared" si="14"/>
        <v>1280.2309999999993</v>
      </c>
      <c r="Q27" s="179">
        <f t="shared" si="15"/>
        <v>-0.1267013531151796</v>
      </c>
    </row>
    <row r="28" spans="1:17" s="171" customFormat="1" ht="18" customHeight="1">
      <c r="A28" s="185" t="s">
        <v>242</v>
      </c>
      <c r="B28" s="184">
        <v>63.238</v>
      </c>
      <c r="C28" s="180">
        <v>43.262</v>
      </c>
      <c r="D28" s="180">
        <f t="shared" si="8"/>
        <v>106.5</v>
      </c>
      <c r="E28" s="183">
        <f t="shared" si="9"/>
        <v>0.006352186702994417</v>
      </c>
      <c r="F28" s="181">
        <v>72.244</v>
      </c>
      <c r="G28" s="180">
        <v>30.856</v>
      </c>
      <c r="H28" s="180">
        <f t="shared" si="10"/>
        <v>103.1</v>
      </c>
      <c r="I28" s="182">
        <f t="shared" si="11"/>
        <v>0.032977691561590694</v>
      </c>
      <c r="J28" s="181">
        <v>587.787</v>
      </c>
      <c r="K28" s="180">
        <v>233.83800000000002</v>
      </c>
      <c r="L28" s="180">
        <f t="shared" si="12"/>
        <v>821.625</v>
      </c>
      <c r="M28" s="182">
        <f t="shared" si="13"/>
        <v>0.005638369384438684</v>
      </c>
      <c r="N28" s="181">
        <v>690.3010000000002</v>
      </c>
      <c r="O28" s="180">
        <v>261.317</v>
      </c>
      <c r="P28" s="180">
        <f t="shared" si="14"/>
        <v>951.6180000000002</v>
      </c>
      <c r="Q28" s="179">
        <f t="shared" si="15"/>
        <v>-0.13660208192783252</v>
      </c>
    </row>
    <row r="29" spans="1:17" s="171" customFormat="1" ht="18" customHeight="1">
      <c r="A29" s="185" t="s">
        <v>261</v>
      </c>
      <c r="B29" s="184">
        <v>65.654</v>
      </c>
      <c r="C29" s="180">
        <v>0</v>
      </c>
      <c r="D29" s="180">
        <f t="shared" si="8"/>
        <v>65.654</v>
      </c>
      <c r="E29" s="183">
        <f t="shared" si="9"/>
        <v>0.003915929256322962</v>
      </c>
      <c r="F29" s="181">
        <v>42.024</v>
      </c>
      <c r="G29" s="180">
        <v>1.929</v>
      </c>
      <c r="H29" s="180">
        <f t="shared" si="10"/>
        <v>43.953</v>
      </c>
      <c r="I29" s="182">
        <f t="shared" si="11"/>
        <v>0.49373194093690964</v>
      </c>
      <c r="J29" s="181">
        <v>594.16</v>
      </c>
      <c r="K29" s="180">
        <v>12.984</v>
      </c>
      <c r="L29" s="180">
        <f t="shared" si="12"/>
        <v>607.144</v>
      </c>
      <c r="M29" s="182">
        <f t="shared" si="13"/>
        <v>0.004166501921856857</v>
      </c>
      <c r="N29" s="181">
        <v>498.812</v>
      </c>
      <c r="O29" s="180">
        <v>12.982</v>
      </c>
      <c r="P29" s="180">
        <f t="shared" si="14"/>
        <v>511.794</v>
      </c>
      <c r="Q29" s="179">
        <f t="shared" si="15"/>
        <v>0.18630542757437563</v>
      </c>
    </row>
    <row r="30" spans="1:17" s="171" customFormat="1" ht="18" customHeight="1">
      <c r="A30" s="185" t="s">
        <v>244</v>
      </c>
      <c r="B30" s="184">
        <v>60.447</v>
      </c>
      <c r="C30" s="180">
        <v>0.25</v>
      </c>
      <c r="D30" s="180">
        <f aca="true" t="shared" si="16" ref="D30:D38">C30+B30</f>
        <v>60.697</v>
      </c>
      <c r="E30" s="183">
        <f aca="true" t="shared" si="17" ref="E30:E38">D30/$D$8</f>
        <v>0.0036202692611422738</v>
      </c>
      <c r="F30" s="181">
        <v>42.903000000000006</v>
      </c>
      <c r="G30" s="180"/>
      <c r="H30" s="180">
        <f aca="true" t="shared" si="18" ref="H30:H38">G30+F30</f>
        <v>42.903000000000006</v>
      </c>
      <c r="I30" s="182">
        <f aca="true" t="shared" si="19" ref="I30:I38">(D30/H30-1)</f>
        <v>0.41474955131342783</v>
      </c>
      <c r="J30" s="181">
        <v>463.59</v>
      </c>
      <c r="K30" s="180">
        <v>0.6</v>
      </c>
      <c r="L30" s="180">
        <f aca="true" t="shared" si="20" ref="L30:L38">K30+J30</f>
        <v>464.19</v>
      </c>
      <c r="M30" s="182">
        <f aca="true" t="shared" si="21" ref="M30:M38">(L30/$L$8)</f>
        <v>0.0031854856954968416</v>
      </c>
      <c r="N30" s="181">
        <v>286.70500000000004</v>
      </c>
      <c r="O30" s="180">
        <v>0.8799999999999999</v>
      </c>
      <c r="P30" s="180">
        <f aca="true" t="shared" si="22" ref="P30:P38">O30+N30</f>
        <v>287.58500000000004</v>
      </c>
      <c r="Q30" s="179">
        <f aca="true" t="shared" si="23" ref="Q30:Q38">(L30/P30-1)</f>
        <v>0.6140967018446717</v>
      </c>
    </row>
    <row r="31" spans="1:17" s="171" customFormat="1" ht="18" customHeight="1">
      <c r="A31" s="185" t="s">
        <v>237</v>
      </c>
      <c r="B31" s="184">
        <v>59.818</v>
      </c>
      <c r="C31" s="180">
        <v>0.08</v>
      </c>
      <c r="D31" s="180">
        <f t="shared" si="16"/>
        <v>59.897999999999996</v>
      </c>
      <c r="E31" s="183">
        <f t="shared" si="17"/>
        <v>0.0035726129496334233</v>
      </c>
      <c r="F31" s="181">
        <v>46.114</v>
      </c>
      <c r="G31" s="180">
        <v>0.2</v>
      </c>
      <c r="H31" s="180">
        <f t="shared" si="18"/>
        <v>46.314</v>
      </c>
      <c r="I31" s="182">
        <f t="shared" si="19"/>
        <v>0.29330224122295623</v>
      </c>
      <c r="J31" s="181">
        <v>583.579</v>
      </c>
      <c r="K31" s="180">
        <v>0.088</v>
      </c>
      <c r="L31" s="180">
        <f t="shared" si="20"/>
        <v>583.6669999999999</v>
      </c>
      <c r="M31" s="182">
        <f t="shared" si="21"/>
        <v>0.004005391928808365</v>
      </c>
      <c r="N31" s="181">
        <v>516.7679999999999</v>
      </c>
      <c r="O31" s="180">
        <v>1.6329999999999998</v>
      </c>
      <c r="P31" s="180">
        <f t="shared" si="22"/>
        <v>518.401</v>
      </c>
      <c r="Q31" s="179">
        <f t="shared" si="23"/>
        <v>0.1258986768929844</v>
      </c>
    </row>
    <row r="32" spans="1:17" s="171" customFormat="1" ht="18" customHeight="1">
      <c r="A32" s="185" t="s">
        <v>243</v>
      </c>
      <c r="B32" s="184">
        <v>57.153999999999996</v>
      </c>
      <c r="C32" s="180">
        <v>0</v>
      </c>
      <c r="D32" s="180">
        <f t="shared" si="16"/>
        <v>57.153999999999996</v>
      </c>
      <c r="E32" s="183">
        <f t="shared" si="17"/>
        <v>0.003408947218994769</v>
      </c>
      <c r="F32" s="181">
        <v>35.831</v>
      </c>
      <c r="G32" s="180">
        <v>5.955</v>
      </c>
      <c r="H32" s="180">
        <f t="shared" si="18"/>
        <v>41.786</v>
      </c>
      <c r="I32" s="182">
        <f t="shared" si="19"/>
        <v>0.3677786818551667</v>
      </c>
      <c r="J32" s="181">
        <v>544.2320000000001</v>
      </c>
      <c r="K32" s="180">
        <v>31.276000000000003</v>
      </c>
      <c r="L32" s="180">
        <f t="shared" si="20"/>
        <v>575.508</v>
      </c>
      <c r="M32" s="182">
        <f t="shared" si="21"/>
        <v>0.003949401110846844</v>
      </c>
      <c r="N32" s="181">
        <v>346.5989999999999</v>
      </c>
      <c r="O32" s="180">
        <v>36.505</v>
      </c>
      <c r="P32" s="180">
        <f t="shared" si="22"/>
        <v>383.10399999999987</v>
      </c>
      <c r="Q32" s="179">
        <f t="shared" si="23"/>
        <v>0.5022239391914474</v>
      </c>
    </row>
    <row r="33" spans="1:17" s="171" customFormat="1" ht="18" customHeight="1">
      <c r="A33" s="185" t="s">
        <v>258</v>
      </c>
      <c r="B33" s="184">
        <v>54.414</v>
      </c>
      <c r="C33" s="180">
        <v>0</v>
      </c>
      <c r="D33" s="180">
        <f t="shared" si="16"/>
        <v>54.414</v>
      </c>
      <c r="E33" s="183">
        <f t="shared" si="17"/>
        <v>0.0032455200681383873</v>
      </c>
      <c r="F33" s="181">
        <v>28.996000000000002</v>
      </c>
      <c r="G33" s="180"/>
      <c r="H33" s="180">
        <f t="shared" si="18"/>
        <v>28.996000000000002</v>
      </c>
      <c r="I33" s="182">
        <f t="shared" si="19"/>
        <v>0.8766036694716512</v>
      </c>
      <c r="J33" s="181">
        <v>377.54700000000014</v>
      </c>
      <c r="K33" s="180">
        <v>0.3</v>
      </c>
      <c r="L33" s="180">
        <f t="shared" si="20"/>
        <v>377.84700000000015</v>
      </c>
      <c r="M33" s="182">
        <f t="shared" si="21"/>
        <v>0.00259296023952777</v>
      </c>
      <c r="N33" s="181">
        <v>356.3229999999999</v>
      </c>
      <c r="O33" s="180">
        <v>2.5020000000000002</v>
      </c>
      <c r="P33" s="180">
        <f t="shared" si="22"/>
        <v>358.82499999999993</v>
      </c>
      <c r="Q33" s="179">
        <f t="shared" si="23"/>
        <v>0.05301191388559956</v>
      </c>
    </row>
    <row r="34" spans="1:17" s="171" customFormat="1" ht="18" customHeight="1">
      <c r="A34" s="185" t="s">
        <v>253</v>
      </c>
      <c r="B34" s="184">
        <v>40.259</v>
      </c>
      <c r="C34" s="180">
        <v>2.779</v>
      </c>
      <c r="D34" s="180">
        <f t="shared" si="16"/>
        <v>43.038</v>
      </c>
      <c r="E34" s="183">
        <f t="shared" si="17"/>
        <v>0.002566999167356561</v>
      </c>
      <c r="F34" s="181">
        <v>47.438</v>
      </c>
      <c r="G34" s="180">
        <v>16.093</v>
      </c>
      <c r="H34" s="180">
        <f t="shared" si="18"/>
        <v>63.531000000000006</v>
      </c>
      <c r="I34" s="182">
        <f t="shared" si="19"/>
        <v>-0.32256693582660445</v>
      </c>
      <c r="J34" s="181">
        <v>324.599</v>
      </c>
      <c r="K34" s="180">
        <v>67.32200000000002</v>
      </c>
      <c r="L34" s="180">
        <f t="shared" si="20"/>
        <v>391.921</v>
      </c>
      <c r="M34" s="182">
        <f t="shared" si="21"/>
        <v>0.002689542513334664</v>
      </c>
      <c r="N34" s="181">
        <v>324.71</v>
      </c>
      <c r="O34" s="180">
        <v>69.219</v>
      </c>
      <c r="P34" s="180">
        <f t="shared" si="22"/>
        <v>393.929</v>
      </c>
      <c r="Q34" s="179">
        <f t="shared" si="23"/>
        <v>-0.0050973652612525955</v>
      </c>
    </row>
    <row r="35" spans="1:17" s="171" customFormat="1" ht="18" customHeight="1">
      <c r="A35" s="185" t="s">
        <v>248</v>
      </c>
      <c r="B35" s="184">
        <v>39.034</v>
      </c>
      <c r="C35" s="180">
        <v>1.014</v>
      </c>
      <c r="D35" s="180">
        <f t="shared" si="16"/>
        <v>40.048</v>
      </c>
      <c r="E35" s="183">
        <f t="shared" si="17"/>
        <v>0.0023886607801081733</v>
      </c>
      <c r="F35" s="181">
        <v>35.540000000000006</v>
      </c>
      <c r="G35" s="180">
        <v>2.116</v>
      </c>
      <c r="H35" s="180">
        <f t="shared" si="18"/>
        <v>37.656000000000006</v>
      </c>
      <c r="I35" s="182">
        <f t="shared" si="19"/>
        <v>0.06352241342681109</v>
      </c>
      <c r="J35" s="181">
        <v>345.6739999999999</v>
      </c>
      <c r="K35" s="180">
        <v>21.545</v>
      </c>
      <c r="L35" s="180">
        <f t="shared" si="20"/>
        <v>367.21899999999994</v>
      </c>
      <c r="M35" s="182">
        <f t="shared" si="21"/>
        <v>0.0025200260057619823</v>
      </c>
      <c r="N35" s="181">
        <v>317.4750000000001</v>
      </c>
      <c r="O35" s="180">
        <v>21.67499999999999</v>
      </c>
      <c r="P35" s="180">
        <f t="shared" si="22"/>
        <v>339.1500000000001</v>
      </c>
      <c r="Q35" s="179">
        <f t="shared" si="23"/>
        <v>0.08276278932625636</v>
      </c>
    </row>
    <row r="36" spans="1:17" s="171" customFormat="1" ht="18" customHeight="1">
      <c r="A36" s="185" t="s">
        <v>270</v>
      </c>
      <c r="B36" s="184">
        <v>36.311</v>
      </c>
      <c r="C36" s="180">
        <v>0.55</v>
      </c>
      <c r="D36" s="180">
        <f t="shared" si="16"/>
        <v>36.861</v>
      </c>
      <c r="E36" s="183">
        <f t="shared" si="17"/>
        <v>0.0021985723385828846</v>
      </c>
      <c r="F36" s="181">
        <v>26.405000000000005</v>
      </c>
      <c r="G36" s="180">
        <v>0.78</v>
      </c>
      <c r="H36" s="180">
        <f t="shared" si="18"/>
        <v>27.185000000000006</v>
      </c>
      <c r="I36" s="182">
        <f t="shared" si="19"/>
        <v>0.35593157991539415</v>
      </c>
      <c r="J36" s="181">
        <v>281.482</v>
      </c>
      <c r="K36" s="180">
        <v>6.408999999999998</v>
      </c>
      <c r="L36" s="180">
        <f t="shared" si="20"/>
        <v>287.891</v>
      </c>
      <c r="M36" s="182">
        <f t="shared" si="21"/>
        <v>0.001975640712557964</v>
      </c>
      <c r="N36" s="181">
        <v>263.066</v>
      </c>
      <c r="O36" s="180">
        <v>8.398000000000001</v>
      </c>
      <c r="P36" s="180">
        <f t="shared" si="22"/>
        <v>271.464</v>
      </c>
      <c r="Q36" s="179">
        <f t="shared" si="23"/>
        <v>0.06051262782542066</v>
      </c>
    </row>
    <row r="37" spans="1:17" s="171" customFormat="1" ht="18" customHeight="1">
      <c r="A37" s="185" t="s">
        <v>262</v>
      </c>
      <c r="B37" s="184">
        <v>20.469</v>
      </c>
      <c r="C37" s="180">
        <v>0</v>
      </c>
      <c r="D37" s="180">
        <f t="shared" si="16"/>
        <v>20.469</v>
      </c>
      <c r="E37" s="183">
        <f t="shared" si="17"/>
        <v>0.0012208723908318567</v>
      </c>
      <c r="F37" s="181">
        <v>15.231</v>
      </c>
      <c r="G37" s="180">
        <v>0.46</v>
      </c>
      <c r="H37" s="180">
        <f t="shared" si="18"/>
        <v>15.691</v>
      </c>
      <c r="I37" s="182">
        <f t="shared" si="19"/>
        <v>0.30450576763749915</v>
      </c>
      <c r="J37" s="181">
        <v>218.57900000000004</v>
      </c>
      <c r="K37" s="180">
        <v>0.633</v>
      </c>
      <c r="L37" s="180">
        <f t="shared" si="20"/>
        <v>219.21200000000005</v>
      </c>
      <c r="M37" s="182">
        <f t="shared" si="21"/>
        <v>0.0015043337647972896</v>
      </c>
      <c r="N37" s="181">
        <v>187.985</v>
      </c>
      <c r="O37" s="180">
        <v>10.269000000000002</v>
      </c>
      <c r="P37" s="180">
        <f t="shared" si="22"/>
        <v>198.25400000000002</v>
      </c>
      <c r="Q37" s="179">
        <f t="shared" si="23"/>
        <v>0.10571287338464819</v>
      </c>
    </row>
    <row r="38" spans="1:17" s="171" customFormat="1" ht="18" customHeight="1">
      <c r="A38" s="185" t="s">
        <v>273</v>
      </c>
      <c r="B38" s="184">
        <v>4.218999999999999</v>
      </c>
      <c r="C38" s="180">
        <v>14.984000000000002</v>
      </c>
      <c r="D38" s="180">
        <f t="shared" si="16"/>
        <v>19.203000000000003</v>
      </c>
      <c r="E38" s="183">
        <f t="shared" si="17"/>
        <v>0.0011453618897427401</v>
      </c>
      <c r="F38" s="181">
        <v>15.991</v>
      </c>
      <c r="G38" s="180">
        <v>11.277999999999999</v>
      </c>
      <c r="H38" s="180">
        <f t="shared" si="18"/>
        <v>27.269</v>
      </c>
      <c r="I38" s="182">
        <f t="shared" si="19"/>
        <v>-0.2957937584803255</v>
      </c>
      <c r="J38" s="181">
        <v>150.11499999999998</v>
      </c>
      <c r="K38" s="180">
        <v>177.89499999999998</v>
      </c>
      <c r="L38" s="180">
        <f t="shared" si="20"/>
        <v>328.01</v>
      </c>
      <c r="M38" s="182">
        <f t="shared" si="21"/>
        <v>0.0022509557788403865</v>
      </c>
      <c r="N38" s="181">
        <v>199.58099999999996</v>
      </c>
      <c r="O38" s="180">
        <v>270.291</v>
      </c>
      <c r="P38" s="180">
        <f t="shared" si="22"/>
        <v>469.87199999999996</v>
      </c>
      <c r="Q38" s="179">
        <f t="shared" si="23"/>
        <v>-0.30191626655770076</v>
      </c>
    </row>
    <row r="39" spans="1:17" s="171" customFormat="1" ht="18" customHeight="1">
      <c r="A39" s="185" t="s">
        <v>268</v>
      </c>
      <c r="B39" s="184">
        <v>3.007</v>
      </c>
      <c r="C39" s="180">
        <v>16.022</v>
      </c>
      <c r="D39" s="180">
        <f>C39+B39</f>
        <v>19.029</v>
      </c>
      <c r="E39" s="183">
        <f>D39/$D$8</f>
        <v>0.001134983669213904</v>
      </c>
      <c r="F39" s="181">
        <v>7.317</v>
      </c>
      <c r="G39" s="180">
        <v>16.832</v>
      </c>
      <c r="H39" s="180">
        <f>G39+F39</f>
        <v>24.149</v>
      </c>
      <c r="I39" s="182">
        <f>(D39/H39-1)</f>
        <v>-0.2120170607478571</v>
      </c>
      <c r="J39" s="181">
        <v>33.21</v>
      </c>
      <c r="K39" s="180">
        <v>194.79699999999997</v>
      </c>
      <c r="L39" s="180">
        <f>K39+J39</f>
        <v>228.00699999999998</v>
      </c>
      <c r="M39" s="182">
        <f>(L39/$L$8)</f>
        <v>0.0015646891078505533</v>
      </c>
      <c r="N39" s="181">
        <v>210.51899999999998</v>
      </c>
      <c r="O39" s="180">
        <v>300.15500000000003</v>
      </c>
      <c r="P39" s="180">
        <f>O39+N39</f>
        <v>510.674</v>
      </c>
      <c r="Q39" s="179">
        <f>(L39/P39-1)</f>
        <v>-0.553517508234216</v>
      </c>
    </row>
    <row r="40" spans="1:17" s="171" customFormat="1" ht="18" customHeight="1">
      <c r="A40" s="449" t="s">
        <v>255</v>
      </c>
      <c r="B40" s="450">
        <v>18.771</v>
      </c>
      <c r="C40" s="451">
        <v>0</v>
      </c>
      <c r="D40" s="451">
        <f>C40+B40</f>
        <v>18.771</v>
      </c>
      <c r="E40" s="452">
        <f>D40/$D$8</f>
        <v>0.0011195952732573542</v>
      </c>
      <c r="F40" s="453">
        <v>15.716</v>
      </c>
      <c r="G40" s="451"/>
      <c r="H40" s="451">
        <f>G40+F40</f>
        <v>15.716</v>
      </c>
      <c r="I40" s="454">
        <f>(D40/H40-1)</f>
        <v>0.19438788495800474</v>
      </c>
      <c r="J40" s="453">
        <v>162.53599999999997</v>
      </c>
      <c r="K40" s="451">
        <v>0.2</v>
      </c>
      <c r="L40" s="451">
        <f>K40+J40</f>
        <v>162.73599999999996</v>
      </c>
      <c r="M40" s="454">
        <f>(L40/$L$8)</f>
        <v>0.0011167694266192162</v>
      </c>
      <c r="N40" s="453">
        <v>139.75400000000002</v>
      </c>
      <c r="O40" s="451"/>
      <c r="P40" s="451">
        <f>O40+N40</f>
        <v>139.75400000000002</v>
      </c>
      <c r="Q40" s="455">
        <f>(L40/P40-1)</f>
        <v>0.1644460981438809</v>
      </c>
    </row>
    <row r="41" spans="1:17" s="171" customFormat="1" ht="18" customHeight="1">
      <c r="A41" s="185" t="s">
        <v>272</v>
      </c>
      <c r="B41" s="184">
        <v>10.786999999999999</v>
      </c>
      <c r="C41" s="180">
        <v>6.044</v>
      </c>
      <c r="D41" s="180">
        <f>C41+B41</f>
        <v>16.831</v>
      </c>
      <c r="E41" s="183">
        <f>D41/$D$8</f>
        <v>0.00100388407885539</v>
      </c>
      <c r="F41" s="181">
        <v>14.161999999999999</v>
      </c>
      <c r="G41" s="180">
        <v>10.21</v>
      </c>
      <c r="H41" s="180">
        <f>G41+F41</f>
        <v>24.372</v>
      </c>
      <c r="I41" s="182">
        <f>(D41/H41-1)</f>
        <v>-0.3094124405054981</v>
      </c>
      <c r="J41" s="181">
        <v>128.06100000000004</v>
      </c>
      <c r="K41" s="180">
        <v>38.354</v>
      </c>
      <c r="L41" s="180">
        <f>K41+J41</f>
        <v>166.41500000000002</v>
      </c>
      <c r="M41" s="182">
        <f>(L41/$L$8)</f>
        <v>0.00114201642003513</v>
      </c>
      <c r="N41" s="181">
        <v>104.53099999999995</v>
      </c>
      <c r="O41" s="180">
        <v>72.14399999999999</v>
      </c>
      <c r="P41" s="180">
        <f>O41+N41</f>
        <v>176.67499999999995</v>
      </c>
      <c r="Q41" s="179">
        <f>(L41/P41-1)</f>
        <v>-0.058072732418281814</v>
      </c>
    </row>
    <row r="42" spans="1:17" s="171" customFormat="1" ht="18" customHeight="1">
      <c r="A42" s="185" t="s">
        <v>275</v>
      </c>
      <c r="B42" s="184">
        <v>14.139999999999999</v>
      </c>
      <c r="C42" s="180">
        <v>0</v>
      </c>
      <c r="D42" s="180">
        <f>C42+B42</f>
        <v>14.139999999999999</v>
      </c>
      <c r="E42" s="183">
        <f>D42/$D$8</f>
        <v>0.0008433795303318408</v>
      </c>
      <c r="F42" s="181">
        <v>7.3149999999999995</v>
      </c>
      <c r="G42" s="180">
        <v>0.31700000000000006</v>
      </c>
      <c r="H42" s="180">
        <f>G42+F42</f>
        <v>7.632</v>
      </c>
      <c r="I42" s="182">
        <f>(D42/H42-1)</f>
        <v>0.8527253668763102</v>
      </c>
      <c r="J42" s="181">
        <v>76.44000000000001</v>
      </c>
      <c r="K42" s="180">
        <v>1.1050000000000002</v>
      </c>
      <c r="L42" s="180">
        <f>K42+J42</f>
        <v>77.54500000000002</v>
      </c>
      <c r="M42" s="182">
        <f>(L42/$L$8)</f>
        <v>0.0005321495255333002</v>
      </c>
      <c r="N42" s="181">
        <v>76.41200000000002</v>
      </c>
      <c r="O42" s="180">
        <v>1.9629999999999996</v>
      </c>
      <c r="P42" s="180">
        <f>O42+N42</f>
        <v>78.37500000000001</v>
      </c>
      <c r="Q42" s="179">
        <f>(L42/P42-1)</f>
        <v>-0.01059011164274315</v>
      </c>
    </row>
    <row r="43" spans="1:17" s="171" customFormat="1" ht="18" customHeight="1" thickBot="1">
      <c r="A43" s="178" t="s">
        <v>277</v>
      </c>
      <c r="B43" s="177">
        <v>1638.7079999999994</v>
      </c>
      <c r="C43" s="173">
        <v>1073.0619999999997</v>
      </c>
      <c r="D43" s="173">
        <f>C43+B43</f>
        <v>2711.769999999999</v>
      </c>
      <c r="E43" s="176">
        <f>D43/$D$8</f>
        <v>0.16174337404299685</v>
      </c>
      <c r="F43" s="174">
        <v>1401.8609999999992</v>
      </c>
      <c r="G43" s="173">
        <v>943.5399999999985</v>
      </c>
      <c r="H43" s="173">
        <f>G43+F43</f>
        <v>2345.4009999999976</v>
      </c>
      <c r="I43" s="175">
        <f>(D43/H43-1)</f>
        <v>0.15620740333955774</v>
      </c>
      <c r="J43" s="174">
        <v>14424.331000000024</v>
      </c>
      <c r="K43" s="173">
        <v>7920.5606000001135</v>
      </c>
      <c r="L43" s="173">
        <f>K43+J43</f>
        <v>22344.891600000137</v>
      </c>
      <c r="M43" s="175">
        <f>(L43/$L$8)</f>
        <v>0.1533409434913031</v>
      </c>
      <c r="N43" s="174">
        <v>14580.353000000076</v>
      </c>
      <c r="O43" s="173">
        <v>8064.968000000197</v>
      </c>
      <c r="P43" s="173">
        <f>O43+N43</f>
        <v>22645.321000000273</v>
      </c>
      <c r="Q43" s="172">
        <f>(L43/P43-1)</f>
        <v>-0.013266731789765007</v>
      </c>
    </row>
    <row r="44" ht="4.5" customHeight="1" thickTop="1">
      <c r="A44" s="116"/>
    </row>
    <row r="45" ht="13.5" customHeight="1">
      <c r="A45" s="116" t="s">
        <v>52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44:Q65536 I44:I65536 I3 Q3">
    <cfRule type="cellIs" priority="4" dxfId="101" operator="lessThan" stopIfTrue="1">
      <formula>0</formula>
    </cfRule>
  </conditionalFormatting>
  <conditionalFormatting sqref="I8:I43 Q8:Q43">
    <cfRule type="cellIs" priority="5" dxfId="101" operator="lessThan">
      <formula>0</formula>
    </cfRule>
    <cfRule type="cellIs" priority="6" dxfId="103" operator="greaterThanOrEqual">
      <formula>0</formula>
    </cfRule>
  </conditionalFormatting>
  <conditionalFormatting sqref="I5 Q5">
    <cfRule type="cellIs" priority="1" dxfId="10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AA94"/>
  <sheetViews>
    <sheetView showGridLines="0" zoomScale="80" zoomScaleNormal="80" zoomScalePageLayoutView="0" workbookViewId="0" topLeftCell="A1">
      <selection activeCell="AA11" sqref="AA11"/>
    </sheetView>
  </sheetViews>
  <sheetFormatPr defaultColWidth="8.00390625" defaultRowHeight="15"/>
  <cols>
    <col min="1" max="1" width="20.28125" style="123" customWidth="1"/>
    <col min="2" max="2" width="9.0039062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421875" style="123" customWidth="1"/>
    <col min="7" max="7" width="9.421875" style="123" bestFit="1" customWidth="1"/>
    <col min="8" max="8" width="9.28125" style="123" bestFit="1" customWidth="1"/>
    <col min="9" max="9" width="10.7109375" style="123" bestFit="1" customWidth="1"/>
    <col min="10" max="10" width="8.57421875" style="123" customWidth="1"/>
    <col min="11" max="11" width="10.140625" style="123" customWidth="1"/>
    <col min="12" max="12" width="9.28125" style="123" bestFit="1" customWidth="1"/>
    <col min="13" max="13" width="10.28125" style="123" bestFit="1" customWidth="1"/>
    <col min="14" max="15" width="11.140625" style="123" bestFit="1" customWidth="1"/>
    <col min="16" max="16" width="8.57421875" style="123" customWidth="1"/>
    <col min="17" max="17" width="10.28125" style="123" customWidth="1"/>
    <col min="18" max="18" width="11.140625" style="123" bestFit="1" customWidth="1"/>
    <col min="19" max="19" width="9.421875" style="123" bestFit="1" customWidth="1"/>
    <col min="20" max="21" width="11.140625" style="123" bestFit="1" customWidth="1"/>
    <col min="22" max="22" width="8.28125" style="123" customWidth="1"/>
    <col min="23" max="23" width="10.28125" style="123" customWidth="1"/>
    <col min="24" max="24" width="11.140625" style="123" bestFit="1" customWidth="1"/>
    <col min="25" max="25" width="9.8515625" style="123" bestFit="1" customWidth="1"/>
    <col min="26" max="26" width="8.00390625" style="123" customWidth="1"/>
    <col min="27" max="27" width="12.28125" style="123" bestFit="1" customWidth="1"/>
    <col min="28" max="16384" width="8.00390625" style="123" customWidth="1"/>
  </cols>
  <sheetData>
    <row r="1" spans="24:25" ht="18.75" thickBot="1">
      <c r="X1" s="587" t="s">
        <v>28</v>
      </c>
      <c r="Y1" s="588"/>
    </row>
    <row r="2" ht="5.25" customHeight="1" thickBot="1"/>
    <row r="3" spans="1:25" ht="24.75" customHeight="1" thickTop="1">
      <c r="A3" s="645" t="s">
        <v>62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7"/>
    </row>
    <row r="4" spans="1:25" ht="16.5" customHeight="1" thickBot="1">
      <c r="A4" s="656" t="s">
        <v>45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54" customFormat="1" ht="15.75" customHeight="1" thickBot="1" thickTop="1">
      <c r="A5" s="592" t="s">
        <v>61</v>
      </c>
      <c r="B5" s="662" t="s">
        <v>36</v>
      </c>
      <c r="C5" s="663"/>
      <c r="D5" s="663"/>
      <c r="E5" s="663"/>
      <c r="F5" s="663"/>
      <c r="G5" s="663"/>
      <c r="H5" s="663"/>
      <c r="I5" s="663"/>
      <c r="J5" s="664"/>
      <c r="K5" s="664"/>
      <c r="L5" s="664"/>
      <c r="M5" s="665"/>
      <c r="N5" s="662" t="s">
        <v>35</v>
      </c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6"/>
    </row>
    <row r="6" spans="1:25" s="163" customFormat="1" ht="26.25" customHeight="1">
      <c r="A6" s="593"/>
      <c r="B6" s="651" t="s">
        <v>155</v>
      </c>
      <c r="C6" s="652"/>
      <c r="D6" s="652"/>
      <c r="E6" s="652"/>
      <c r="F6" s="652"/>
      <c r="G6" s="648" t="s">
        <v>34</v>
      </c>
      <c r="H6" s="651" t="s">
        <v>156</v>
      </c>
      <c r="I6" s="652"/>
      <c r="J6" s="652"/>
      <c r="K6" s="652"/>
      <c r="L6" s="652"/>
      <c r="M6" s="659" t="s">
        <v>33</v>
      </c>
      <c r="N6" s="651" t="s">
        <v>157</v>
      </c>
      <c r="O6" s="652"/>
      <c r="P6" s="652"/>
      <c r="Q6" s="652"/>
      <c r="R6" s="652"/>
      <c r="S6" s="648" t="s">
        <v>34</v>
      </c>
      <c r="T6" s="651" t="s">
        <v>158</v>
      </c>
      <c r="U6" s="652"/>
      <c r="V6" s="652"/>
      <c r="W6" s="652"/>
      <c r="X6" s="652"/>
      <c r="Y6" s="653" t="s">
        <v>33</v>
      </c>
    </row>
    <row r="7" spans="1:25" s="163" customFormat="1" ht="26.25" customHeight="1">
      <c r="A7" s="594"/>
      <c r="B7" s="640" t="s">
        <v>22</v>
      </c>
      <c r="C7" s="641"/>
      <c r="D7" s="642" t="s">
        <v>21</v>
      </c>
      <c r="E7" s="641"/>
      <c r="F7" s="643" t="s">
        <v>17</v>
      </c>
      <c r="G7" s="649"/>
      <c r="H7" s="640" t="s">
        <v>22</v>
      </c>
      <c r="I7" s="641"/>
      <c r="J7" s="642" t="s">
        <v>21</v>
      </c>
      <c r="K7" s="641"/>
      <c r="L7" s="643" t="s">
        <v>17</v>
      </c>
      <c r="M7" s="660"/>
      <c r="N7" s="640" t="s">
        <v>22</v>
      </c>
      <c r="O7" s="641"/>
      <c r="P7" s="642" t="s">
        <v>21</v>
      </c>
      <c r="Q7" s="641"/>
      <c r="R7" s="643" t="s">
        <v>17</v>
      </c>
      <c r="S7" s="649"/>
      <c r="T7" s="640" t="s">
        <v>22</v>
      </c>
      <c r="U7" s="641"/>
      <c r="V7" s="642" t="s">
        <v>21</v>
      </c>
      <c r="W7" s="641"/>
      <c r="X7" s="643" t="s">
        <v>17</v>
      </c>
      <c r="Y7" s="654"/>
    </row>
    <row r="8" spans="1:25" s="250" customFormat="1" ht="21" customHeight="1" thickBot="1">
      <c r="A8" s="595"/>
      <c r="B8" s="253" t="s">
        <v>19</v>
      </c>
      <c r="C8" s="251" t="s">
        <v>18</v>
      </c>
      <c r="D8" s="252" t="s">
        <v>19</v>
      </c>
      <c r="E8" s="251" t="s">
        <v>18</v>
      </c>
      <c r="F8" s="644"/>
      <c r="G8" s="650"/>
      <c r="H8" s="253" t="s">
        <v>19</v>
      </c>
      <c r="I8" s="251" t="s">
        <v>18</v>
      </c>
      <c r="J8" s="252" t="s">
        <v>19</v>
      </c>
      <c r="K8" s="251" t="s">
        <v>18</v>
      </c>
      <c r="L8" s="644"/>
      <c r="M8" s="661"/>
      <c r="N8" s="253" t="s">
        <v>19</v>
      </c>
      <c r="O8" s="251" t="s">
        <v>18</v>
      </c>
      <c r="P8" s="252" t="s">
        <v>19</v>
      </c>
      <c r="Q8" s="251" t="s">
        <v>18</v>
      </c>
      <c r="R8" s="644"/>
      <c r="S8" s="650"/>
      <c r="T8" s="253" t="s">
        <v>19</v>
      </c>
      <c r="U8" s="251" t="s">
        <v>18</v>
      </c>
      <c r="V8" s="252" t="s">
        <v>19</v>
      </c>
      <c r="W8" s="251" t="s">
        <v>18</v>
      </c>
      <c r="X8" s="644"/>
      <c r="Y8" s="655"/>
    </row>
    <row r="9" spans="1:25" s="243" customFormat="1" ht="18" customHeight="1" thickBot="1" thickTop="1">
      <c r="A9" s="249" t="s">
        <v>24</v>
      </c>
      <c r="B9" s="247">
        <f>B10+B33+B50+B65+B84+B92</f>
        <v>445112</v>
      </c>
      <c r="C9" s="246">
        <f>C10+C33+C50+C65+C84+C92</f>
        <v>459857</v>
      </c>
      <c r="D9" s="245">
        <f>D10+D33+D50+D65+D84+D92</f>
        <v>5238</v>
      </c>
      <c r="E9" s="246">
        <f>E10+E33+E50+E65+E84+E92</f>
        <v>5793</v>
      </c>
      <c r="F9" s="245">
        <f aca="true" t="shared" si="0" ref="F9:F48">SUM(B9:E9)</f>
        <v>916000</v>
      </c>
      <c r="G9" s="248">
        <f aca="true" t="shared" si="1" ref="G9:G48">F9/$F$9</f>
        <v>1</v>
      </c>
      <c r="H9" s="247">
        <f>H10+H33+H50+H65+H84+H92</f>
        <v>414804</v>
      </c>
      <c r="I9" s="246">
        <f>I10+I33+I50+I65+I84+I92</f>
        <v>424836</v>
      </c>
      <c r="J9" s="245">
        <f>J10+J33+J50+J65+J84+J92</f>
        <v>3792</v>
      </c>
      <c r="K9" s="246">
        <f>K10+K33+K50+K65+K84+K92</f>
        <v>3968</v>
      </c>
      <c r="L9" s="245">
        <f aca="true" t="shared" si="2" ref="L9:L48">SUM(H9:K9)</f>
        <v>847400</v>
      </c>
      <c r="M9" s="467">
        <f aca="true" t="shared" si="3" ref="M9:M47">IF(ISERROR(F9/L9-1),"         /0",(F9/L9-1))</f>
        <v>0.08095350483832897</v>
      </c>
      <c r="N9" s="247">
        <f>N10+N33+N50+N65+N84+N92</f>
        <v>4521755</v>
      </c>
      <c r="O9" s="246">
        <f>O10+O33+O50+O65+O84+O92</f>
        <v>4414846</v>
      </c>
      <c r="P9" s="245">
        <f>P10+P33+P50+P65+P84+P92</f>
        <v>43590</v>
      </c>
      <c r="Q9" s="246">
        <f>Q10+Q33+Q50+Q65+Q84+Q92</f>
        <v>47778</v>
      </c>
      <c r="R9" s="245">
        <f aca="true" t="shared" si="4" ref="R9:R48">SUM(N9:Q9)</f>
        <v>9027969</v>
      </c>
      <c r="S9" s="248">
        <f aca="true" t="shared" si="5" ref="S9:S48">R9/$R$9</f>
        <v>1</v>
      </c>
      <c r="T9" s="247">
        <f>T10+T33+T50+T65+T84+T92</f>
        <v>4079161</v>
      </c>
      <c r="U9" s="246">
        <f>U10+U33+U50+U65+U84+U92</f>
        <v>3973625</v>
      </c>
      <c r="V9" s="245">
        <f>V10+V33+V50+V65+V84+V92</f>
        <v>36979</v>
      </c>
      <c r="W9" s="246">
        <f>W10+W33+W50+W65+W84+W92</f>
        <v>34940</v>
      </c>
      <c r="X9" s="245">
        <f aca="true" t="shared" si="6" ref="X9:X48">SUM(T9:W9)</f>
        <v>8124705</v>
      </c>
      <c r="Y9" s="244">
        <f aca="true" t="shared" si="7" ref="Y9:Y47">IF(ISERROR(R9/X9-1),"         /0",(R9/X9-1))</f>
        <v>0.11117499035349598</v>
      </c>
    </row>
    <row r="10" spans="1:27" s="220" customFormat="1" ht="19.5" customHeight="1">
      <c r="A10" s="227" t="s">
        <v>60</v>
      </c>
      <c r="B10" s="224">
        <f>SUM(B11:B32)</f>
        <v>126061</v>
      </c>
      <c r="C10" s="223">
        <f>SUM(C11:C32)</f>
        <v>130124</v>
      </c>
      <c r="D10" s="222">
        <f>SUM(D11:D32)</f>
        <v>139</v>
      </c>
      <c r="E10" s="223">
        <f>SUM(E11:E32)</f>
        <v>120</v>
      </c>
      <c r="F10" s="222">
        <f t="shared" si="0"/>
        <v>256444</v>
      </c>
      <c r="G10" s="225">
        <f t="shared" si="1"/>
        <v>0.2799606986899563</v>
      </c>
      <c r="H10" s="224">
        <f>SUM(H11:H32)</f>
        <v>116921</v>
      </c>
      <c r="I10" s="223">
        <f>SUM(I11:I32)</f>
        <v>123842</v>
      </c>
      <c r="J10" s="222">
        <f>SUM(J11:J32)</f>
        <v>24</v>
      </c>
      <c r="K10" s="223">
        <f>SUM(K11:K32)</f>
        <v>21</v>
      </c>
      <c r="L10" s="222">
        <f t="shared" si="2"/>
        <v>240808</v>
      </c>
      <c r="M10" s="226">
        <f t="shared" si="3"/>
        <v>0.06493139762798572</v>
      </c>
      <c r="N10" s="224">
        <f>SUM(N11:N32)</f>
        <v>1359121</v>
      </c>
      <c r="O10" s="223">
        <f>SUM(O11:O32)</f>
        <v>1336692</v>
      </c>
      <c r="P10" s="222">
        <f>SUM(P11:P32)</f>
        <v>683</v>
      </c>
      <c r="Q10" s="223">
        <f>SUM(Q11:Q32)</f>
        <v>385</v>
      </c>
      <c r="R10" s="222">
        <f t="shared" si="4"/>
        <v>2696881</v>
      </c>
      <c r="S10" s="225">
        <f t="shared" si="5"/>
        <v>0.29872510638882344</v>
      </c>
      <c r="T10" s="224">
        <f>SUM(T11:T32)</f>
        <v>1263209</v>
      </c>
      <c r="U10" s="223">
        <f>SUM(U11:U32)</f>
        <v>1263164</v>
      </c>
      <c r="V10" s="222">
        <f>SUM(V11:V32)</f>
        <v>2124</v>
      </c>
      <c r="W10" s="223">
        <f>SUM(W11:W32)</f>
        <v>461</v>
      </c>
      <c r="X10" s="222">
        <f t="shared" si="6"/>
        <v>2528958</v>
      </c>
      <c r="Y10" s="221">
        <f t="shared" si="7"/>
        <v>0.06640007465525333</v>
      </c>
      <c r="AA10" s="700">
        <f>+R9+'CUADRO 1.6'!L8</f>
        <v>28013479</v>
      </c>
    </row>
    <row r="11" spans="1:25" ht="19.5" customHeight="1">
      <c r="A11" s="219" t="s">
        <v>279</v>
      </c>
      <c r="B11" s="217">
        <v>25216</v>
      </c>
      <c r="C11" s="214">
        <v>23086</v>
      </c>
      <c r="D11" s="213">
        <v>127</v>
      </c>
      <c r="E11" s="214">
        <v>115</v>
      </c>
      <c r="F11" s="213">
        <f t="shared" si="0"/>
        <v>48544</v>
      </c>
      <c r="G11" s="216">
        <f t="shared" si="1"/>
        <v>0.05299563318777292</v>
      </c>
      <c r="H11" s="217">
        <v>24705</v>
      </c>
      <c r="I11" s="214">
        <v>26063</v>
      </c>
      <c r="J11" s="213">
        <v>4</v>
      </c>
      <c r="K11" s="214">
        <v>8</v>
      </c>
      <c r="L11" s="213">
        <f t="shared" si="2"/>
        <v>50780</v>
      </c>
      <c r="M11" s="218">
        <f t="shared" si="3"/>
        <v>-0.04403308389129579</v>
      </c>
      <c r="N11" s="217">
        <v>249914</v>
      </c>
      <c r="O11" s="214">
        <v>237435</v>
      </c>
      <c r="P11" s="213">
        <v>154</v>
      </c>
      <c r="Q11" s="214">
        <v>312</v>
      </c>
      <c r="R11" s="213">
        <f t="shared" si="4"/>
        <v>487815</v>
      </c>
      <c r="S11" s="216">
        <f t="shared" si="5"/>
        <v>0.05403374778978528</v>
      </c>
      <c r="T11" s="217">
        <v>249571</v>
      </c>
      <c r="U11" s="214">
        <v>262902</v>
      </c>
      <c r="V11" s="213">
        <v>1023</v>
      </c>
      <c r="W11" s="214">
        <v>89</v>
      </c>
      <c r="X11" s="213">
        <f t="shared" si="6"/>
        <v>513585</v>
      </c>
      <c r="Y11" s="212">
        <f t="shared" si="7"/>
        <v>-0.05017669908583777</v>
      </c>
    </row>
    <row r="12" spans="1:25" ht="19.5" customHeight="1">
      <c r="A12" s="219" t="s">
        <v>280</v>
      </c>
      <c r="B12" s="217">
        <v>10311</v>
      </c>
      <c r="C12" s="214">
        <v>10651</v>
      </c>
      <c r="D12" s="213">
        <v>0</v>
      </c>
      <c r="E12" s="214">
        <v>0</v>
      </c>
      <c r="F12" s="213">
        <f t="shared" si="0"/>
        <v>20962</v>
      </c>
      <c r="G12" s="216">
        <f t="shared" si="1"/>
        <v>0.02288427947598253</v>
      </c>
      <c r="H12" s="217">
        <v>11536</v>
      </c>
      <c r="I12" s="214">
        <v>12080</v>
      </c>
      <c r="J12" s="213">
        <v>1</v>
      </c>
      <c r="K12" s="214"/>
      <c r="L12" s="213">
        <f t="shared" si="2"/>
        <v>23617</v>
      </c>
      <c r="M12" s="218">
        <f t="shared" si="3"/>
        <v>-0.11241902019731553</v>
      </c>
      <c r="N12" s="217">
        <v>120297</v>
      </c>
      <c r="O12" s="214">
        <v>119279</v>
      </c>
      <c r="P12" s="213">
        <v>14</v>
      </c>
      <c r="Q12" s="214">
        <v>2</v>
      </c>
      <c r="R12" s="213">
        <f t="shared" si="4"/>
        <v>239592</v>
      </c>
      <c r="S12" s="216">
        <f t="shared" si="5"/>
        <v>0.026538859404590335</v>
      </c>
      <c r="T12" s="217">
        <v>122494</v>
      </c>
      <c r="U12" s="214">
        <v>119917</v>
      </c>
      <c r="V12" s="213">
        <v>44</v>
      </c>
      <c r="W12" s="214"/>
      <c r="X12" s="213">
        <f t="shared" si="6"/>
        <v>242455</v>
      </c>
      <c r="Y12" s="212">
        <f t="shared" si="7"/>
        <v>-0.011808376812191934</v>
      </c>
    </row>
    <row r="13" spans="1:25" ht="19.5" customHeight="1">
      <c r="A13" s="219" t="s">
        <v>281</v>
      </c>
      <c r="B13" s="217">
        <v>9293</v>
      </c>
      <c r="C13" s="214">
        <v>7050</v>
      </c>
      <c r="D13" s="213">
        <v>0</v>
      </c>
      <c r="E13" s="214">
        <v>0</v>
      </c>
      <c r="F13" s="213">
        <f t="shared" si="0"/>
        <v>16343</v>
      </c>
      <c r="G13" s="216">
        <f t="shared" si="1"/>
        <v>0.01784170305676856</v>
      </c>
      <c r="H13" s="217">
        <v>7103</v>
      </c>
      <c r="I13" s="214">
        <v>7881</v>
      </c>
      <c r="J13" s="213">
        <v>0</v>
      </c>
      <c r="K13" s="214">
        <v>0</v>
      </c>
      <c r="L13" s="213">
        <f t="shared" si="2"/>
        <v>14984</v>
      </c>
      <c r="M13" s="218">
        <f t="shared" si="3"/>
        <v>0.09069674319273902</v>
      </c>
      <c r="N13" s="217">
        <v>88053</v>
      </c>
      <c r="O13" s="214">
        <v>77277</v>
      </c>
      <c r="P13" s="213">
        <v>0</v>
      </c>
      <c r="Q13" s="214">
        <v>0</v>
      </c>
      <c r="R13" s="213">
        <f t="shared" si="4"/>
        <v>165330</v>
      </c>
      <c r="S13" s="216">
        <f t="shared" si="5"/>
        <v>0.01831308902367742</v>
      </c>
      <c r="T13" s="217">
        <v>83223</v>
      </c>
      <c r="U13" s="214">
        <v>88181</v>
      </c>
      <c r="V13" s="213">
        <v>4</v>
      </c>
      <c r="W13" s="214">
        <v>10</v>
      </c>
      <c r="X13" s="213">
        <f t="shared" si="6"/>
        <v>171418</v>
      </c>
      <c r="Y13" s="212">
        <f t="shared" si="7"/>
        <v>-0.03551552345727982</v>
      </c>
    </row>
    <row r="14" spans="1:25" ht="19.5" customHeight="1">
      <c r="A14" s="219" t="s">
        <v>282</v>
      </c>
      <c r="B14" s="217">
        <v>7991</v>
      </c>
      <c r="C14" s="214">
        <v>7862</v>
      </c>
      <c r="D14" s="213">
        <v>0</v>
      </c>
      <c r="E14" s="214">
        <v>0</v>
      </c>
      <c r="F14" s="213">
        <f t="shared" si="0"/>
        <v>15853</v>
      </c>
      <c r="G14" s="216">
        <f t="shared" si="1"/>
        <v>0.017306768558951965</v>
      </c>
      <c r="H14" s="217">
        <v>7145</v>
      </c>
      <c r="I14" s="214">
        <v>8294</v>
      </c>
      <c r="J14" s="213"/>
      <c r="K14" s="214"/>
      <c r="L14" s="213">
        <f t="shared" si="2"/>
        <v>15439</v>
      </c>
      <c r="M14" s="218">
        <f t="shared" si="3"/>
        <v>0.02681520823887551</v>
      </c>
      <c r="N14" s="217">
        <v>83624</v>
      </c>
      <c r="O14" s="214">
        <v>83515</v>
      </c>
      <c r="P14" s="213">
        <v>105</v>
      </c>
      <c r="Q14" s="214">
        <v>0</v>
      </c>
      <c r="R14" s="213">
        <f t="shared" si="4"/>
        <v>167244</v>
      </c>
      <c r="S14" s="216">
        <f t="shared" si="5"/>
        <v>0.018525096840717997</v>
      </c>
      <c r="T14" s="217">
        <v>82443</v>
      </c>
      <c r="U14" s="214">
        <v>89685</v>
      </c>
      <c r="V14" s="213">
        <v>69</v>
      </c>
      <c r="W14" s="214">
        <v>78</v>
      </c>
      <c r="X14" s="213">
        <f t="shared" si="6"/>
        <v>172275</v>
      </c>
      <c r="Y14" s="212">
        <f t="shared" si="7"/>
        <v>-0.029203308663474092</v>
      </c>
    </row>
    <row r="15" spans="1:25" ht="19.5" customHeight="1">
      <c r="A15" s="219" t="s">
        <v>283</v>
      </c>
      <c r="B15" s="217">
        <v>7064</v>
      </c>
      <c r="C15" s="214">
        <v>7949</v>
      </c>
      <c r="D15" s="213">
        <v>0</v>
      </c>
      <c r="E15" s="214">
        <v>0</v>
      </c>
      <c r="F15" s="213">
        <f t="shared" si="0"/>
        <v>15013</v>
      </c>
      <c r="G15" s="216">
        <f t="shared" si="1"/>
        <v>0.016389737991266376</v>
      </c>
      <c r="H15" s="217">
        <v>5707</v>
      </c>
      <c r="I15" s="214">
        <v>6520</v>
      </c>
      <c r="J15" s="213"/>
      <c r="K15" s="214"/>
      <c r="L15" s="213">
        <f t="shared" si="2"/>
        <v>12227</v>
      </c>
      <c r="M15" s="218">
        <f t="shared" si="3"/>
        <v>0.22785638341375636</v>
      </c>
      <c r="N15" s="217">
        <v>79699</v>
      </c>
      <c r="O15" s="214">
        <v>83140</v>
      </c>
      <c r="P15" s="213">
        <v>1</v>
      </c>
      <c r="Q15" s="214">
        <v>2</v>
      </c>
      <c r="R15" s="213">
        <f t="shared" si="4"/>
        <v>162842</v>
      </c>
      <c r="S15" s="216">
        <f t="shared" si="5"/>
        <v>0.01803750101490158</v>
      </c>
      <c r="T15" s="217">
        <v>75611</v>
      </c>
      <c r="U15" s="214">
        <v>79374</v>
      </c>
      <c r="V15" s="213">
        <v>0</v>
      </c>
      <c r="W15" s="214">
        <v>8</v>
      </c>
      <c r="X15" s="213">
        <f t="shared" si="6"/>
        <v>154993</v>
      </c>
      <c r="Y15" s="212">
        <f t="shared" si="7"/>
        <v>0.05064099669017308</v>
      </c>
    </row>
    <row r="16" spans="1:25" ht="19.5" customHeight="1">
      <c r="A16" s="219" t="s">
        <v>284</v>
      </c>
      <c r="B16" s="217">
        <v>7176</v>
      </c>
      <c r="C16" s="214">
        <v>7019</v>
      </c>
      <c r="D16" s="213">
        <v>0</v>
      </c>
      <c r="E16" s="214">
        <v>0</v>
      </c>
      <c r="F16" s="213">
        <f>SUM(B16:E16)</f>
        <v>14195</v>
      </c>
      <c r="G16" s="216">
        <f>F16/$F$9</f>
        <v>0.015496724890829695</v>
      </c>
      <c r="H16" s="217">
        <v>7732</v>
      </c>
      <c r="I16" s="214">
        <v>8605</v>
      </c>
      <c r="J16" s="213"/>
      <c r="K16" s="214"/>
      <c r="L16" s="213">
        <f>SUM(H16:K16)</f>
        <v>16337</v>
      </c>
      <c r="M16" s="218">
        <f>IF(ISERROR(F16/L16-1),"         /0",(F16/L16-1))</f>
        <v>-0.1311134235171696</v>
      </c>
      <c r="N16" s="217">
        <v>77212</v>
      </c>
      <c r="O16" s="214">
        <v>79688</v>
      </c>
      <c r="P16" s="213">
        <v>154</v>
      </c>
      <c r="Q16" s="214"/>
      <c r="R16" s="213">
        <f>SUM(N16:Q16)</f>
        <v>157054</v>
      </c>
      <c r="S16" s="216">
        <f>R16/$R$9</f>
        <v>0.017396382287090263</v>
      </c>
      <c r="T16" s="217">
        <v>78092</v>
      </c>
      <c r="U16" s="214">
        <v>82099</v>
      </c>
      <c r="V16" s="213">
        <v>0</v>
      </c>
      <c r="W16" s="214"/>
      <c r="X16" s="213">
        <f>SUM(T16:W16)</f>
        <v>160191</v>
      </c>
      <c r="Y16" s="212">
        <f>IF(ISERROR(R16/X16-1),"         /0",(R16/X16-1))</f>
        <v>-0.01958287294542138</v>
      </c>
    </row>
    <row r="17" spans="1:25" ht="19.5" customHeight="1">
      <c r="A17" s="219" t="s">
        <v>285</v>
      </c>
      <c r="B17" s="217">
        <v>6109</v>
      </c>
      <c r="C17" s="214">
        <v>6690</v>
      </c>
      <c r="D17" s="213">
        <v>0</v>
      </c>
      <c r="E17" s="214">
        <v>0</v>
      </c>
      <c r="F17" s="213">
        <f aca="true" t="shared" si="8" ref="F17:F25">SUM(B17:E17)</f>
        <v>12799</v>
      </c>
      <c r="G17" s="216">
        <f aca="true" t="shared" si="9" ref="G17:G25">F17/$F$9</f>
        <v>0.013972707423580786</v>
      </c>
      <c r="H17" s="217">
        <v>6133</v>
      </c>
      <c r="I17" s="214">
        <v>6733</v>
      </c>
      <c r="J17" s="213"/>
      <c r="K17" s="214"/>
      <c r="L17" s="213">
        <f aca="true" t="shared" si="10" ref="L17:L25">SUM(H17:K17)</f>
        <v>12866</v>
      </c>
      <c r="M17" s="218">
        <f aca="true" t="shared" si="11" ref="M17:M25">IF(ISERROR(F17/L17-1),"         /0",(F17/L17-1))</f>
        <v>-0.005207523705891504</v>
      </c>
      <c r="N17" s="217">
        <v>73056</v>
      </c>
      <c r="O17" s="214">
        <v>76613</v>
      </c>
      <c r="P17" s="213"/>
      <c r="Q17" s="214"/>
      <c r="R17" s="213">
        <f aca="true" t="shared" si="12" ref="R17:R25">SUM(N17:Q17)</f>
        <v>149669</v>
      </c>
      <c r="S17" s="216">
        <f aca="true" t="shared" si="13" ref="S17:S25">R17/$R$9</f>
        <v>0.01657836884464269</v>
      </c>
      <c r="T17" s="217">
        <v>71073</v>
      </c>
      <c r="U17" s="214">
        <v>71103</v>
      </c>
      <c r="V17" s="213">
        <v>589</v>
      </c>
      <c r="W17" s="214"/>
      <c r="X17" s="213">
        <f aca="true" t="shared" si="14" ref="X17:X25">SUM(T17:W17)</f>
        <v>142765</v>
      </c>
      <c r="Y17" s="212">
        <f aca="true" t="shared" si="15" ref="Y17:Y25">IF(ISERROR(R17/X17-1),"         /0",(R17/X17-1))</f>
        <v>0.048359191678632785</v>
      </c>
    </row>
    <row r="18" spans="1:25" ht="19.5" customHeight="1">
      <c r="A18" s="219" t="s">
        <v>286</v>
      </c>
      <c r="B18" s="217">
        <v>4690</v>
      </c>
      <c r="C18" s="214">
        <v>6235</v>
      </c>
      <c r="D18" s="213">
        <v>0</v>
      </c>
      <c r="E18" s="214">
        <v>0</v>
      </c>
      <c r="F18" s="213">
        <f t="shared" si="8"/>
        <v>10925</v>
      </c>
      <c r="G18" s="216">
        <f t="shared" si="9"/>
        <v>0.011926855895196507</v>
      </c>
      <c r="H18" s="217">
        <v>7420</v>
      </c>
      <c r="I18" s="214">
        <v>7267</v>
      </c>
      <c r="J18" s="213">
        <v>1</v>
      </c>
      <c r="K18" s="214"/>
      <c r="L18" s="213">
        <f t="shared" si="10"/>
        <v>14688</v>
      </c>
      <c r="M18" s="218">
        <f t="shared" si="11"/>
        <v>-0.25619553376906323</v>
      </c>
      <c r="N18" s="217">
        <v>68585</v>
      </c>
      <c r="O18" s="214">
        <v>67118</v>
      </c>
      <c r="P18" s="213">
        <v>1</v>
      </c>
      <c r="Q18" s="214">
        <v>0</v>
      </c>
      <c r="R18" s="213">
        <f t="shared" si="12"/>
        <v>135704</v>
      </c>
      <c r="S18" s="216">
        <f t="shared" si="13"/>
        <v>0.015031509301815281</v>
      </c>
      <c r="T18" s="217">
        <v>75566</v>
      </c>
      <c r="U18" s="214">
        <v>71797</v>
      </c>
      <c r="V18" s="213">
        <v>5</v>
      </c>
      <c r="W18" s="214">
        <v>0</v>
      </c>
      <c r="X18" s="213">
        <f t="shared" si="14"/>
        <v>147368</v>
      </c>
      <c r="Y18" s="212">
        <f t="shared" si="15"/>
        <v>-0.07914879756799309</v>
      </c>
    </row>
    <row r="19" spans="1:25" ht="19.5" customHeight="1">
      <c r="A19" s="219" t="s">
        <v>287</v>
      </c>
      <c r="B19" s="217">
        <v>5189</v>
      </c>
      <c r="C19" s="214">
        <v>4471</v>
      </c>
      <c r="D19" s="213">
        <v>0</v>
      </c>
      <c r="E19" s="214">
        <v>0</v>
      </c>
      <c r="F19" s="213">
        <f t="shared" si="8"/>
        <v>9660</v>
      </c>
      <c r="G19" s="216">
        <f t="shared" si="9"/>
        <v>0.01054585152838428</v>
      </c>
      <c r="H19" s="217">
        <v>3122</v>
      </c>
      <c r="I19" s="214">
        <v>3119</v>
      </c>
      <c r="J19" s="213"/>
      <c r="K19" s="214">
        <v>0</v>
      </c>
      <c r="L19" s="213">
        <f t="shared" si="10"/>
        <v>6241</v>
      </c>
      <c r="M19" s="218">
        <f t="shared" si="11"/>
        <v>0.5478288735779522</v>
      </c>
      <c r="N19" s="217">
        <v>44915</v>
      </c>
      <c r="O19" s="214">
        <v>41677</v>
      </c>
      <c r="P19" s="213">
        <v>10</v>
      </c>
      <c r="Q19" s="214">
        <v>0</v>
      </c>
      <c r="R19" s="213">
        <f t="shared" si="12"/>
        <v>86602</v>
      </c>
      <c r="S19" s="216">
        <f t="shared" si="13"/>
        <v>0.00959263373633649</v>
      </c>
      <c r="T19" s="217">
        <v>36568</v>
      </c>
      <c r="U19" s="214">
        <v>36076</v>
      </c>
      <c r="V19" s="213">
        <v>54</v>
      </c>
      <c r="W19" s="214">
        <v>15</v>
      </c>
      <c r="X19" s="213">
        <f t="shared" si="14"/>
        <v>72713</v>
      </c>
      <c r="Y19" s="212">
        <f t="shared" si="15"/>
        <v>0.1910112359550562</v>
      </c>
    </row>
    <row r="20" spans="1:25" ht="19.5" customHeight="1">
      <c r="A20" s="219" t="s">
        <v>288</v>
      </c>
      <c r="B20" s="217">
        <v>4089</v>
      </c>
      <c r="C20" s="214">
        <v>4686</v>
      </c>
      <c r="D20" s="213">
        <v>0</v>
      </c>
      <c r="E20" s="214">
        <v>0</v>
      </c>
      <c r="F20" s="213">
        <f t="shared" si="8"/>
        <v>8775</v>
      </c>
      <c r="G20" s="216">
        <f t="shared" si="9"/>
        <v>0.009579694323144105</v>
      </c>
      <c r="H20" s="217">
        <v>2003</v>
      </c>
      <c r="I20" s="214">
        <v>2226</v>
      </c>
      <c r="J20" s="213"/>
      <c r="K20" s="214"/>
      <c r="L20" s="213">
        <f t="shared" si="10"/>
        <v>4229</v>
      </c>
      <c r="M20" s="218">
        <f t="shared" si="11"/>
        <v>1.0749586190588793</v>
      </c>
      <c r="N20" s="217">
        <v>50223</v>
      </c>
      <c r="O20" s="214">
        <v>51127</v>
      </c>
      <c r="P20" s="213">
        <v>8</v>
      </c>
      <c r="Q20" s="214">
        <v>3</v>
      </c>
      <c r="R20" s="213">
        <f t="shared" si="12"/>
        <v>101361</v>
      </c>
      <c r="S20" s="216">
        <f t="shared" si="13"/>
        <v>0.011227442185501523</v>
      </c>
      <c r="T20" s="217">
        <v>23256</v>
      </c>
      <c r="U20" s="214">
        <v>23464</v>
      </c>
      <c r="V20" s="213">
        <v>2</v>
      </c>
      <c r="W20" s="214"/>
      <c r="X20" s="213">
        <f t="shared" si="14"/>
        <v>46722</v>
      </c>
      <c r="Y20" s="212">
        <f t="shared" si="15"/>
        <v>1.169449081803005</v>
      </c>
    </row>
    <row r="21" spans="1:25" ht="19.5" customHeight="1">
      <c r="A21" s="219" t="s">
        <v>289</v>
      </c>
      <c r="B21" s="217">
        <v>3207</v>
      </c>
      <c r="C21" s="214">
        <v>3583</v>
      </c>
      <c r="D21" s="213">
        <v>0</v>
      </c>
      <c r="E21" s="214">
        <v>0</v>
      </c>
      <c r="F21" s="213">
        <f t="shared" si="8"/>
        <v>6790</v>
      </c>
      <c r="G21" s="216">
        <f t="shared" si="9"/>
        <v>0.007412663755458515</v>
      </c>
      <c r="H21" s="217">
        <v>1789</v>
      </c>
      <c r="I21" s="214">
        <v>1853</v>
      </c>
      <c r="J21" s="213"/>
      <c r="K21" s="214"/>
      <c r="L21" s="213">
        <f t="shared" si="10"/>
        <v>3642</v>
      </c>
      <c r="M21" s="218">
        <f t="shared" si="11"/>
        <v>0.8643602416254805</v>
      </c>
      <c r="N21" s="217">
        <v>26125</v>
      </c>
      <c r="O21" s="214">
        <v>26761</v>
      </c>
      <c r="P21" s="213"/>
      <c r="Q21" s="214"/>
      <c r="R21" s="213">
        <f t="shared" si="12"/>
        <v>52886</v>
      </c>
      <c r="S21" s="216">
        <f t="shared" si="13"/>
        <v>0.005858017456639472</v>
      </c>
      <c r="T21" s="217">
        <v>15419</v>
      </c>
      <c r="U21" s="214">
        <v>13672</v>
      </c>
      <c r="V21" s="213"/>
      <c r="W21" s="214"/>
      <c r="X21" s="213">
        <f t="shared" si="14"/>
        <v>29091</v>
      </c>
      <c r="Y21" s="212">
        <f t="shared" si="15"/>
        <v>0.8179505689044722</v>
      </c>
    </row>
    <row r="22" spans="1:25" ht="19.5" customHeight="1">
      <c r="A22" s="219" t="s">
        <v>290</v>
      </c>
      <c r="B22" s="217">
        <v>3209</v>
      </c>
      <c r="C22" s="214">
        <v>3323</v>
      </c>
      <c r="D22" s="213">
        <v>0</v>
      </c>
      <c r="E22" s="214">
        <v>0</v>
      </c>
      <c r="F22" s="213">
        <f t="shared" si="8"/>
        <v>6532</v>
      </c>
      <c r="G22" s="216">
        <f t="shared" si="9"/>
        <v>0.007131004366812227</v>
      </c>
      <c r="H22" s="217">
        <v>3122</v>
      </c>
      <c r="I22" s="214">
        <v>3311</v>
      </c>
      <c r="J22" s="213"/>
      <c r="K22" s="214"/>
      <c r="L22" s="213">
        <f t="shared" si="10"/>
        <v>6433</v>
      </c>
      <c r="M22" s="218">
        <f t="shared" si="11"/>
        <v>0.015389398414425548</v>
      </c>
      <c r="N22" s="217">
        <v>29770</v>
      </c>
      <c r="O22" s="214">
        <v>31167</v>
      </c>
      <c r="P22" s="213">
        <v>118</v>
      </c>
      <c r="Q22" s="214">
        <v>0</v>
      </c>
      <c r="R22" s="213">
        <f t="shared" si="12"/>
        <v>61055</v>
      </c>
      <c r="S22" s="216">
        <f t="shared" si="13"/>
        <v>0.006762872136579113</v>
      </c>
      <c r="T22" s="217">
        <v>29873</v>
      </c>
      <c r="U22" s="214">
        <v>32382</v>
      </c>
      <c r="V22" s="213"/>
      <c r="W22" s="214"/>
      <c r="X22" s="213">
        <f t="shared" si="14"/>
        <v>62255</v>
      </c>
      <c r="Y22" s="212">
        <f t="shared" si="15"/>
        <v>-0.01927556019596821</v>
      </c>
    </row>
    <row r="23" spans="1:25" ht="19.5" customHeight="1">
      <c r="A23" s="219" t="s">
        <v>291</v>
      </c>
      <c r="B23" s="217">
        <v>2600</v>
      </c>
      <c r="C23" s="214">
        <v>2404</v>
      </c>
      <c r="D23" s="213">
        <v>0</v>
      </c>
      <c r="E23" s="214">
        <v>0</v>
      </c>
      <c r="F23" s="213">
        <f t="shared" si="8"/>
        <v>5004</v>
      </c>
      <c r="G23" s="216">
        <f t="shared" si="9"/>
        <v>0.005462882096069869</v>
      </c>
      <c r="H23" s="217">
        <v>2629</v>
      </c>
      <c r="I23" s="214">
        <v>2518</v>
      </c>
      <c r="J23" s="213"/>
      <c r="K23" s="214"/>
      <c r="L23" s="213">
        <f t="shared" si="10"/>
        <v>5147</v>
      </c>
      <c r="M23" s="218">
        <f t="shared" si="11"/>
        <v>-0.02778317466485336</v>
      </c>
      <c r="N23" s="217">
        <v>27235</v>
      </c>
      <c r="O23" s="214">
        <v>25465</v>
      </c>
      <c r="P23" s="213"/>
      <c r="Q23" s="214">
        <v>0</v>
      </c>
      <c r="R23" s="213">
        <f t="shared" si="12"/>
        <v>52700</v>
      </c>
      <c r="S23" s="216">
        <f t="shared" si="13"/>
        <v>0.005837414816112018</v>
      </c>
      <c r="T23" s="217">
        <v>27051</v>
      </c>
      <c r="U23" s="214">
        <v>26150</v>
      </c>
      <c r="V23" s="213">
        <v>20</v>
      </c>
      <c r="W23" s="214">
        <v>3</v>
      </c>
      <c r="X23" s="213">
        <f t="shared" si="14"/>
        <v>53224</v>
      </c>
      <c r="Y23" s="212">
        <f t="shared" si="15"/>
        <v>-0.009845182624379945</v>
      </c>
    </row>
    <row r="24" spans="1:25" ht="19.5" customHeight="1">
      <c r="A24" s="219" t="s">
        <v>292</v>
      </c>
      <c r="B24" s="217">
        <v>2208</v>
      </c>
      <c r="C24" s="214">
        <v>2552</v>
      </c>
      <c r="D24" s="213">
        <v>0</v>
      </c>
      <c r="E24" s="214">
        <v>0</v>
      </c>
      <c r="F24" s="213">
        <f t="shared" si="8"/>
        <v>4760</v>
      </c>
      <c r="G24" s="216">
        <f t="shared" si="9"/>
        <v>0.0051965065502183405</v>
      </c>
      <c r="H24" s="217">
        <v>1803</v>
      </c>
      <c r="I24" s="214">
        <v>3714</v>
      </c>
      <c r="J24" s="213"/>
      <c r="K24" s="214"/>
      <c r="L24" s="213">
        <f t="shared" si="10"/>
        <v>5517</v>
      </c>
      <c r="M24" s="218">
        <f t="shared" si="11"/>
        <v>-0.13721225303607032</v>
      </c>
      <c r="N24" s="217">
        <v>21791</v>
      </c>
      <c r="O24" s="214">
        <v>33973</v>
      </c>
      <c r="P24" s="213"/>
      <c r="Q24" s="214"/>
      <c r="R24" s="213">
        <f t="shared" si="12"/>
        <v>55764</v>
      </c>
      <c r="S24" s="216">
        <f t="shared" si="13"/>
        <v>0.006176804550392231</v>
      </c>
      <c r="T24" s="217">
        <v>17922</v>
      </c>
      <c r="U24" s="214">
        <v>40175</v>
      </c>
      <c r="V24" s="213"/>
      <c r="W24" s="214"/>
      <c r="X24" s="213">
        <f t="shared" si="14"/>
        <v>58097</v>
      </c>
      <c r="Y24" s="212">
        <f t="shared" si="15"/>
        <v>-0.04015697884572356</v>
      </c>
    </row>
    <row r="25" spans="1:25" ht="19.5" customHeight="1">
      <c r="A25" s="219" t="s">
        <v>293</v>
      </c>
      <c r="B25" s="217">
        <v>2219</v>
      </c>
      <c r="C25" s="214">
        <v>2289</v>
      </c>
      <c r="D25" s="213">
        <v>0</v>
      </c>
      <c r="E25" s="214">
        <v>0</v>
      </c>
      <c r="F25" s="213">
        <f t="shared" si="8"/>
        <v>4508</v>
      </c>
      <c r="G25" s="216">
        <f t="shared" si="9"/>
        <v>0.004921397379912664</v>
      </c>
      <c r="H25" s="217">
        <v>2731</v>
      </c>
      <c r="I25" s="214">
        <v>2530</v>
      </c>
      <c r="J25" s="213"/>
      <c r="K25" s="214"/>
      <c r="L25" s="213">
        <f t="shared" si="10"/>
        <v>5261</v>
      </c>
      <c r="M25" s="218">
        <f t="shared" si="11"/>
        <v>-0.14312868275993162</v>
      </c>
      <c r="N25" s="217">
        <v>22687</v>
      </c>
      <c r="O25" s="214">
        <v>21525</v>
      </c>
      <c r="P25" s="213"/>
      <c r="Q25" s="214"/>
      <c r="R25" s="213">
        <f t="shared" si="12"/>
        <v>44212</v>
      </c>
      <c r="S25" s="216">
        <f t="shared" si="13"/>
        <v>0.0048972254999989475</v>
      </c>
      <c r="T25" s="217">
        <v>24738</v>
      </c>
      <c r="U25" s="214">
        <v>22433</v>
      </c>
      <c r="V25" s="213">
        <v>39</v>
      </c>
      <c r="W25" s="214"/>
      <c r="X25" s="213">
        <f t="shared" si="14"/>
        <v>47210</v>
      </c>
      <c r="Y25" s="212">
        <f t="shared" si="15"/>
        <v>-0.06350349502224106</v>
      </c>
    </row>
    <row r="26" spans="1:25" ht="19.5" customHeight="1">
      <c r="A26" s="219" t="s">
        <v>294</v>
      </c>
      <c r="B26" s="217">
        <v>2227</v>
      </c>
      <c r="C26" s="214">
        <v>2250</v>
      </c>
      <c r="D26" s="213">
        <v>0</v>
      </c>
      <c r="E26" s="214">
        <v>0</v>
      </c>
      <c r="F26" s="213">
        <f t="shared" si="0"/>
        <v>4477</v>
      </c>
      <c r="G26" s="216">
        <f t="shared" si="1"/>
        <v>0.004887554585152838</v>
      </c>
      <c r="H26" s="217">
        <v>1801</v>
      </c>
      <c r="I26" s="214">
        <v>1867</v>
      </c>
      <c r="J26" s="213"/>
      <c r="K26" s="214"/>
      <c r="L26" s="213">
        <f t="shared" si="2"/>
        <v>3668</v>
      </c>
      <c r="M26" s="218">
        <f t="shared" si="3"/>
        <v>0.220556161395856</v>
      </c>
      <c r="N26" s="217">
        <v>22779</v>
      </c>
      <c r="O26" s="214">
        <v>21947</v>
      </c>
      <c r="P26" s="213">
        <v>0</v>
      </c>
      <c r="Q26" s="214">
        <v>0</v>
      </c>
      <c r="R26" s="213">
        <f t="shared" si="4"/>
        <v>44726</v>
      </c>
      <c r="S26" s="216">
        <f t="shared" si="5"/>
        <v>0.004954159678660837</v>
      </c>
      <c r="T26" s="217">
        <v>19541</v>
      </c>
      <c r="U26" s="214">
        <v>19252</v>
      </c>
      <c r="V26" s="213">
        <v>0</v>
      </c>
      <c r="W26" s="214">
        <v>9</v>
      </c>
      <c r="X26" s="213">
        <f t="shared" si="6"/>
        <v>38802</v>
      </c>
      <c r="Y26" s="212">
        <f t="shared" si="7"/>
        <v>0.15267254265244068</v>
      </c>
    </row>
    <row r="27" spans="1:25" ht="19.5" customHeight="1">
      <c r="A27" s="219" t="s">
        <v>295</v>
      </c>
      <c r="B27" s="217">
        <v>2072</v>
      </c>
      <c r="C27" s="214">
        <v>1973</v>
      </c>
      <c r="D27" s="213">
        <v>2</v>
      </c>
      <c r="E27" s="214">
        <v>0</v>
      </c>
      <c r="F27" s="213">
        <f t="shared" si="0"/>
        <v>4047</v>
      </c>
      <c r="G27" s="216">
        <f t="shared" si="1"/>
        <v>0.004418122270742358</v>
      </c>
      <c r="H27" s="217">
        <v>2123</v>
      </c>
      <c r="I27" s="214">
        <v>2214</v>
      </c>
      <c r="J27" s="213">
        <v>6</v>
      </c>
      <c r="K27" s="214"/>
      <c r="L27" s="213">
        <f t="shared" si="2"/>
        <v>4343</v>
      </c>
      <c r="M27" s="218">
        <f t="shared" si="3"/>
        <v>-0.0681556527745798</v>
      </c>
      <c r="N27" s="217">
        <v>32277</v>
      </c>
      <c r="O27" s="214">
        <v>30735</v>
      </c>
      <c r="P27" s="213">
        <v>10</v>
      </c>
      <c r="Q27" s="214"/>
      <c r="R27" s="213">
        <f t="shared" si="4"/>
        <v>63022</v>
      </c>
      <c r="S27" s="216">
        <f t="shared" si="5"/>
        <v>0.006980750598501169</v>
      </c>
      <c r="T27" s="217">
        <v>26099</v>
      </c>
      <c r="U27" s="214">
        <v>26159</v>
      </c>
      <c r="V27" s="213">
        <v>15</v>
      </c>
      <c r="W27" s="214">
        <v>2</v>
      </c>
      <c r="X27" s="213">
        <f t="shared" si="6"/>
        <v>52275</v>
      </c>
      <c r="Y27" s="212">
        <f t="shared" si="7"/>
        <v>0.20558584409373504</v>
      </c>
    </row>
    <row r="28" spans="1:25" ht="19.5" customHeight="1">
      <c r="A28" s="219" t="s">
        <v>296</v>
      </c>
      <c r="B28" s="217">
        <v>2484</v>
      </c>
      <c r="C28" s="214">
        <v>1435</v>
      </c>
      <c r="D28" s="213">
        <v>0</v>
      </c>
      <c r="E28" s="214">
        <v>0</v>
      </c>
      <c r="F28" s="213">
        <f t="shared" si="0"/>
        <v>3919</v>
      </c>
      <c r="G28" s="216">
        <f t="shared" si="1"/>
        <v>0.004278384279475983</v>
      </c>
      <c r="H28" s="217">
        <v>2733</v>
      </c>
      <c r="I28" s="214">
        <v>2905</v>
      </c>
      <c r="J28" s="213"/>
      <c r="K28" s="214"/>
      <c r="L28" s="213">
        <f t="shared" si="2"/>
        <v>5638</v>
      </c>
      <c r="M28" s="218">
        <f t="shared" si="3"/>
        <v>-0.3048953529620433</v>
      </c>
      <c r="N28" s="217">
        <v>25476</v>
      </c>
      <c r="O28" s="214">
        <v>16066</v>
      </c>
      <c r="P28" s="213"/>
      <c r="Q28" s="214"/>
      <c r="R28" s="213">
        <f t="shared" si="4"/>
        <v>41542</v>
      </c>
      <c r="S28" s="216">
        <f t="shared" si="5"/>
        <v>0.004601477918233879</v>
      </c>
      <c r="T28" s="217">
        <v>26936</v>
      </c>
      <c r="U28" s="214">
        <v>20678</v>
      </c>
      <c r="V28" s="213"/>
      <c r="W28" s="214"/>
      <c r="X28" s="213">
        <f t="shared" si="6"/>
        <v>47614</v>
      </c>
      <c r="Y28" s="212">
        <f t="shared" si="7"/>
        <v>-0.12752551770487675</v>
      </c>
    </row>
    <row r="29" spans="1:25" ht="19.5" customHeight="1">
      <c r="A29" s="219" t="s">
        <v>297</v>
      </c>
      <c r="B29" s="217">
        <v>1568</v>
      </c>
      <c r="C29" s="214">
        <v>1711</v>
      </c>
      <c r="D29" s="213">
        <v>0</v>
      </c>
      <c r="E29" s="214">
        <v>0</v>
      </c>
      <c r="F29" s="213">
        <f t="shared" si="0"/>
        <v>3279</v>
      </c>
      <c r="G29" s="216">
        <f t="shared" si="1"/>
        <v>0.003579694323144105</v>
      </c>
      <c r="H29" s="217">
        <v>2599</v>
      </c>
      <c r="I29" s="214">
        <v>3073</v>
      </c>
      <c r="J29" s="213"/>
      <c r="K29" s="214"/>
      <c r="L29" s="213">
        <f t="shared" si="2"/>
        <v>5672</v>
      </c>
      <c r="M29" s="218">
        <f t="shared" si="3"/>
        <v>-0.42189703808180534</v>
      </c>
      <c r="N29" s="217">
        <v>29532</v>
      </c>
      <c r="O29" s="214">
        <v>26566</v>
      </c>
      <c r="P29" s="213"/>
      <c r="Q29" s="214"/>
      <c r="R29" s="213">
        <f t="shared" si="4"/>
        <v>56098</v>
      </c>
      <c r="S29" s="216">
        <f t="shared" si="5"/>
        <v>0.0062138006898340035</v>
      </c>
      <c r="T29" s="217">
        <v>36621</v>
      </c>
      <c r="U29" s="214">
        <v>32502</v>
      </c>
      <c r="V29" s="213"/>
      <c r="W29" s="214"/>
      <c r="X29" s="213">
        <f t="shared" si="6"/>
        <v>69123</v>
      </c>
      <c r="Y29" s="212">
        <f t="shared" si="7"/>
        <v>-0.18843221503696306</v>
      </c>
    </row>
    <row r="30" spans="1:25" ht="19.5" customHeight="1">
      <c r="A30" s="219" t="s">
        <v>298</v>
      </c>
      <c r="B30" s="217">
        <v>792</v>
      </c>
      <c r="C30" s="214">
        <v>862</v>
      </c>
      <c r="D30" s="213">
        <v>0</v>
      </c>
      <c r="E30" s="214">
        <v>0</v>
      </c>
      <c r="F30" s="213">
        <f t="shared" si="0"/>
        <v>1654</v>
      </c>
      <c r="G30" s="216">
        <f t="shared" si="1"/>
        <v>0.0018056768558951965</v>
      </c>
      <c r="H30" s="217">
        <v>1195</v>
      </c>
      <c r="I30" s="214">
        <v>1242</v>
      </c>
      <c r="J30" s="213"/>
      <c r="K30" s="214"/>
      <c r="L30" s="213">
        <f t="shared" si="2"/>
        <v>2437</v>
      </c>
      <c r="M30" s="218">
        <f t="shared" si="3"/>
        <v>-0.3212966762412802</v>
      </c>
      <c r="N30" s="217">
        <v>10987</v>
      </c>
      <c r="O30" s="214">
        <v>9996</v>
      </c>
      <c r="P30" s="213"/>
      <c r="Q30" s="214"/>
      <c r="R30" s="213">
        <f t="shared" si="4"/>
        <v>20983</v>
      </c>
      <c r="S30" s="216">
        <f t="shared" si="5"/>
        <v>0.002324221538642855</v>
      </c>
      <c r="T30" s="217">
        <v>11888</v>
      </c>
      <c r="U30" s="214">
        <v>11467</v>
      </c>
      <c r="V30" s="213"/>
      <c r="W30" s="214"/>
      <c r="X30" s="213">
        <f t="shared" si="6"/>
        <v>23355</v>
      </c>
      <c r="Y30" s="212">
        <f t="shared" si="7"/>
        <v>-0.10156283451081138</v>
      </c>
    </row>
    <row r="31" spans="1:25" ht="19.5" customHeight="1">
      <c r="A31" s="219" t="s">
        <v>299</v>
      </c>
      <c r="B31" s="217">
        <v>627</v>
      </c>
      <c r="C31" s="214">
        <v>746</v>
      </c>
      <c r="D31" s="213">
        <v>2</v>
      </c>
      <c r="E31" s="214">
        <v>0</v>
      </c>
      <c r="F31" s="213">
        <f t="shared" si="0"/>
        <v>1375</v>
      </c>
      <c r="G31" s="216">
        <f t="shared" si="1"/>
        <v>0.0015010917030567686</v>
      </c>
      <c r="H31" s="217">
        <v>768</v>
      </c>
      <c r="I31" s="214">
        <v>946</v>
      </c>
      <c r="J31" s="213">
        <v>2</v>
      </c>
      <c r="K31" s="214"/>
      <c r="L31" s="213">
        <f t="shared" si="2"/>
        <v>1716</v>
      </c>
      <c r="M31" s="218">
        <f t="shared" si="3"/>
        <v>-0.19871794871794868</v>
      </c>
      <c r="N31" s="217">
        <v>11105</v>
      </c>
      <c r="O31" s="214">
        <v>10187</v>
      </c>
      <c r="P31" s="213">
        <v>12</v>
      </c>
      <c r="Q31" s="214">
        <v>0</v>
      </c>
      <c r="R31" s="213">
        <f t="shared" si="4"/>
        <v>21304</v>
      </c>
      <c r="S31" s="216">
        <f t="shared" si="5"/>
        <v>0.0023597777085853974</v>
      </c>
      <c r="T31" s="217">
        <v>9311</v>
      </c>
      <c r="U31" s="214">
        <v>8318</v>
      </c>
      <c r="V31" s="213">
        <v>9</v>
      </c>
      <c r="W31" s="214">
        <v>3</v>
      </c>
      <c r="X31" s="213">
        <f t="shared" si="6"/>
        <v>17641</v>
      </c>
      <c r="Y31" s="212">
        <f t="shared" si="7"/>
        <v>0.20764129017629385</v>
      </c>
    </row>
    <row r="32" spans="1:25" ht="19.5" customHeight="1" thickBot="1">
      <c r="A32" s="219" t="s">
        <v>277</v>
      </c>
      <c r="B32" s="217">
        <v>15720</v>
      </c>
      <c r="C32" s="214">
        <v>21297</v>
      </c>
      <c r="D32" s="213">
        <v>8</v>
      </c>
      <c r="E32" s="214">
        <v>5</v>
      </c>
      <c r="F32" s="213">
        <f t="shared" si="0"/>
        <v>37030</v>
      </c>
      <c r="G32" s="216">
        <f t="shared" si="1"/>
        <v>0.04042576419213974</v>
      </c>
      <c r="H32" s="217">
        <v>11022</v>
      </c>
      <c r="I32" s="214">
        <v>8881</v>
      </c>
      <c r="J32" s="213">
        <v>10</v>
      </c>
      <c r="K32" s="214">
        <v>13</v>
      </c>
      <c r="L32" s="213">
        <f t="shared" si="2"/>
        <v>19926</v>
      </c>
      <c r="M32" s="218">
        <f t="shared" si="3"/>
        <v>0.858375991167319</v>
      </c>
      <c r="N32" s="217">
        <v>163779</v>
      </c>
      <c r="O32" s="214">
        <v>165435</v>
      </c>
      <c r="P32" s="213">
        <v>96</v>
      </c>
      <c r="Q32" s="214">
        <v>66</v>
      </c>
      <c r="R32" s="213">
        <f t="shared" si="4"/>
        <v>329376</v>
      </c>
      <c r="S32" s="216">
        <f t="shared" si="5"/>
        <v>0.03648395336758467</v>
      </c>
      <c r="T32" s="217">
        <v>119913</v>
      </c>
      <c r="U32" s="214">
        <v>85378</v>
      </c>
      <c r="V32" s="213">
        <v>251</v>
      </c>
      <c r="W32" s="214">
        <v>244</v>
      </c>
      <c r="X32" s="213">
        <f t="shared" si="6"/>
        <v>205786</v>
      </c>
      <c r="Y32" s="212">
        <f t="shared" si="7"/>
        <v>0.6005753549804165</v>
      </c>
    </row>
    <row r="33" spans="1:25" s="220" customFormat="1" ht="19.5" customHeight="1">
      <c r="A33" s="227" t="s">
        <v>59</v>
      </c>
      <c r="B33" s="224">
        <f>SUM(B34:B49)</f>
        <v>120400</v>
      </c>
      <c r="C33" s="223">
        <f>SUM(C34:C49)</f>
        <v>122609</v>
      </c>
      <c r="D33" s="222">
        <f>SUM(D34:D49)</f>
        <v>3612</v>
      </c>
      <c r="E33" s="223">
        <f>SUM(E34:E49)</f>
        <v>4050</v>
      </c>
      <c r="F33" s="222">
        <f t="shared" si="0"/>
        <v>250671</v>
      </c>
      <c r="G33" s="225">
        <f t="shared" si="1"/>
        <v>0.27365829694323146</v>
      </c>
      <c r="H33" s="224">
        <f>SUM(H34:H49)</f>
        <v>110846</v>
      </c>
      <c r="I33" s="223">
        <f>SUM(I34:I49)</f>
        <v>110042</v>
      </c>
      <c r="J33" s="222">
        <f>SUM(J34:J49)</f>
        <v>167</v>
      </c>
      <c r="K33" s="223">
        <f>SUM(K34:K49)</f>
        <v>151</v>
      </c>
      <c r="L33" s="222">
        <f t="shared" si="2"/>
        <v>221206</v>
      </c>
      <c r="M33" s="226">
        <f t="shared" si="3"/>
        <v>0.13320163105883198</v>
      </c>
      <c r="N33" s="224">
        <f>SUM(N34:N49)</f>
        <v>1170788</v>
      </c>
      <c r="O33" s="223">
        <f>SUM(O34:O49)</f>
        <v>1168335</v>
      </c>
      <c r="P33" s="222">
        <f>SUM(P34:P49)</f>
        <v>13450</v>
      </c>
      <c r="Q33" s="223">
        <f>SUM(Q34:Q49)</f>
        <v>16808</v>
      </c>
      <c r="R33" s="222">
        <f t="shared" si="4"/>
        <v>2369381</v>
      </c>
      <c r="S33" s="225">
        <f t="shared" si="5"/>
        <v>0.2624489516966662</v>
      </c>
      <c r="T33" s="224">
        <f>SUM(T34:T49)</f>
        <v>1098122</v>
      </c>
      <c r="U33" s="223">
        <f>SUM(U34:U49)</f>
        <v>1086551</v>
      </c>
      <c r="V33" s="222">
        <f>SUM(V34:V49)</f>
        <v>1383</v>
      </c>
      <c r="W33" s="223">
        <f>SUM(W34:W49)</f>
        <v>1611</v>
      </c>
      <c r="X33" s="222">
        <f t="shared" si="6"/>
        <v>2187667</v>
      </c>
      <c r="Y33" s="221">
        <f t="shared" si="7"/>
        <v>0.083062915882536</v>
      </c>
    </row>
    <row r="34" spans="1:25" ht="19.5" customHeight="1">
      <c r="A34" s="234" t="s">
        <v>300</v>
      </c>
      <c r="B34" s="231">
        <v>22918</v>
      </c>
      <c r="C34" s="229">
        <v>21966</v>
      </c>
      <c r="D34" s="230">
        <v>0</v>
      </c>
      <c r="E34" s="229">
        <v>0</v>
      </c>
      <c r="F34" s="213">
        <f t="shared" si="0"/>
        <v>44884</v>
      </c>
      <c r="G34" s="216">
        <f t="shared" si="1"/>
        <v>0.049</v>
      </c>
      <c r="H34" s="231">
        <v>22770</v>
      </c>
      <c r="I34" s="229">
        <v>23040</v>
      </c>
      <c r="J34" s="230">
        <v>4</v>
      </c>
      <c r="K34" s="229"/>
      <c r="L34" s="230">
        <f t="shared" si="2"/>
        <v>45814</v>
      </c>
      <c r="M34" s="233">
        <f t="shared" si="3"/>
        <v>-0.02029947177718605</v>
      </c>
      <c r="N34" s="231">
        <v>231748</v>
      </c>
      <c r="O34" s="229">
        <v>231189</v>
      </c>
      <c r="P34" s="230">
        <v>209</v>
      </c>
      <c r="Q34" s="229">
        <v>27</v>
      </c>
      <c r="R34" s="213">
        <f t="shared" si="4"/>
        <v>463173</v>
      </c>
      <c r="S34" s="216">
        <f t="shared" si="5"/>
        <v>0.051304230220551264</v>
      </c>
      <c r="T34" s="235">
        <v>206676</v>
      </c>
      <c r="U34" s="229">
        <v>207174</v>
      </c>
      <c r="V34" s="230">
        <v>22</v>
      </c>
      <c r="W34" s="229">
        <v>7</v>
      </c>
      <c r="X34" s="230">
        <f t="shared" si="6"/>
        <v>413879</v>
      </c>
      <c r="Y34" s="228">
        <f t="shared" si="7"/>
        <v>0.11910244298454375</v>
      </c>
    </row>
    <row r="35" spans="1:25" ht="19.5" customHeight="1">
      <c r="A35" s="234" t="s">
        <v>301</v>
      </c>
      <c r="B35" s="231">
        <v>18962</v>
      </c>
      <c r="C35" s="229">
        <v>18790</v>
      </c>
      <c r="D35" s="230">
        <v>0</v>
      </c>
      <c r="E35" s="229">
        <v>0</v>
      </c>
      <c r="F35" s="230">
        <f t="shared" si="0"/>
        <v>37752</v>
      </c>
      <c r="G35" s="232">
        <f t="shared" si="1"/>
        <v>0.04121397379912664</v>
      </c>
      <c r="H35" s="231">
        <v>14030</v>
      </c>
      <c r="I35" s="229">
        <v>13287</v>
      </c>
      <c r="J35" s="230"/>
      <c r="K35" s="229"/>
      <c r="L35" s="213">
        <f t="shared" si="2"/>
        <v>27317</v>
      </c>
      <c r="M35" s="233">
        <f t="shared" si="3"/>
        <v>0.38199655891935436</v>
      </c>
      <c r="N35" s="231">
        <v>181467</v>
      </c>
      <c r="O35" s="229">
        <v>175332</v>
      </c>
      <c r="P35" s="230">
        <v>13</v>
      </c>
      <c r="Q35" s="229">
        <v>18</v>
      </c>
      <c r="R35" s="230">
        <f t="shared" si="4"/>
        <v>356830</v>
      </c>
      <c r="S35" s="232">
        <f t="shared" si="5"/>
        <v>0.03952494741619073</v>
      </c>
      <c r="T35" s="235">
        <v>153625</v>
      </c>
      <c r="U35" s="229">
        <v>150469</v>
      </c>
      <c r="V35" s="230">
        <v>0</v>
      </c>
      <c r="W35" s="229">
        <v>0</v>
      </c>
      <c r="X35" s="230">
        <f t="shared" si="6"/>
        <v>304094</v>
      </c>
      <c r="Y35" s="228">
        <f t="shared" si="7"/>
        <v>0.17342006090222095</v>
      </c>
    </row>
    <row r="36" spans="1:25" ht="19.5" customHeight="1">
      <c r="A36" s="234" t="s">
        <v>302</v>
      </c>
      <c r="B36" s="231">
        <v>14255</v>
      </c>
      <c r="C36" s="229">
        <v>12745</v>
      </c>
      <c r="D36" s="230">
        <v>0</v>
      </c>
      <c r="E36" s="229">
        <v>0</v>
      </c>
      <c r="F36" s="230">
        <f t="shared" si="0"/>
        <v>27000</v>
      </c>
      <c r="G36" s="232">
        <f t="shared" si="1"/>
        <v>0.02947598253275109</v>
      </c>
      <c r="H36" s="231">
        <v>14968</v>
      </c>
      <c r="I36" s="229">
        <v>14599</v>
      </c>
      <c r="J36" s="230"/>
      <c r="K36" s="229"/>
      <c r="L36" s="230">
        <f t="shared" si="2"/>
        <v>29567</v>
      </c>
      <c r="M36" s="233">
        <f t="shared" si="3"/>
        <v>-0.08681976527885815</v>
      </c>
      <c r="N36" s="231">
        <v>148210</v>
      </c>
      <c r="O36" s="229">
        <v>138474</v>
      </c>
      <c r="P36" s="230">
        <v>359</v>
      </c>
      <c r="Q36" s="229">
        <v>557</v>
      </c>
      <c r="R36" s="230">
        <f t="shared" si="4"/>
        <v>287600</v>
      </c>
      <c r="S36" s="232">
        <f t="shared" si="5"/>
        <v>0.031856555998364636</v>
      </c>
      <c r="T36" s="235">
        <v>91513</v>
      </c>
      <c r="U36" s="229">
        <v>89006</v>
      </c>
      <c r="V36" s="230"/>
      <c r="W36" s="229">
        <v>2</v>
      </c>
      <c r="X36" s="230">
        <f t="shared" si="6"/>
        <v>180521</v>
      </c>
      <c r="Y36" s="228">
        <f t="shared" si="7"/>
        <v>0.5931664460090516</v>
      </c>
    </row>
    <row r="37" spans="1:25" ht="19.5" customHeight="1">
      <c r="A37" s="234" t="s">
        <v>303</v>
      </c>
      <c r="B37" s="231">
        <v>10158</v>
      </c>
      <c r="C37" s="229">
        <v>10512</v>
      </c>
      <c r="D37" s="230">
        <v>0</v>
      </c>
      <c r="E37" s="229">
        <v>0</v>
      </c>
      <c r="F37" s="230">
        <f>SUM(B37:E37)</f>
        <v>20670</v>
      </c>
      <c r="G37" s="232">
        <f>F37/$F$9</f>
        <v>0.022565502183406114</v>
      </c>
      <c r="H37" s="231">
        <v>8764</v>
      </c>
      <c r="I37" s="229">
        <v>8187</v>
      </c>
      <c r="J37" s="230">
        <v>0</v>
      </c>
      <c r="K37" s="229"/>
      <c r="L37" s="230">
        <f>SUM(H37:K37)</f>
        <v>16951</v>
      </c>
      <c r="M37" s="233">
        <f>IF(ISERROR(F37/L37-1),"         /0",(F37/L37-1))</f>
        <v>0.21939708571765681</v>
      </c>
      <c r="N37" s="231">
        <v>90615</v>
      </c>
      <c r="O37" s="229">
        <v>93501</v>
      </c>
      <c r="P37" s="230">
        <v>0</v>
      </c>
      <c r="Q37" s="229">
        <v>1</v>
      </c>
      <c r="R37" s="230">
        <f>SUM(N37:Q37)</f>
        <v>184117</v>
      </c>
      <c r="S37" s="232">
        <f>R37/$R$9</f>
        <v>0.020394066483834846</v>
      </c>
      <c r="T37" s="235">
        <v>86483</v>
      </c>
      <c r="U37" s="229">
        <v>86104</v>
      </c>
      <c r="V37" s="230">
        <v>2</v>
      </c>
      <c r="W37" s="229">
        <v>2</v>
      </c>
      <c r="X37" s="230">
        <f>SUM(T37:W37)</f>
        <v>172591</v>
      </c>
      <c r="Y37" s="228">
        <f>IF(ISERROR(R37/X37-1),"         /0",(R37/X37-1))</f>
        <v>0.06678216129462133</v>
      </c>
    </row>
    <row r="38" spans="1:25" ht="19.5" customHeight="1">
      <c r="A38" s="234" t="s">
        <v>304</v>
      </c>
      <c r="B38" s="231">
        <v>8975</v>
      </c>
      <c r="C38" s="229">
        <v>9369</v>
      </c>
      <c r="D38" s="230">
        <v>30</v>
      </c>
      <c r="E38" s="229">
        <v>30</v>
      </c>
      <c r="F38" s="230">
        <f>SUM(B38:E38)</f>
        <v>18404</v>
      </c>
      <c r="G38" s="232">
        <f>F38/$F$9</f>
        <v>0.020091703056768558</v>
      </c>
      <c r="H38" s="231">
        <v>10102</v>
      </c>
      <c r="I38" s="229">
        <v>10548</v>
      </c>
      <c r="J38" s="230">
        <v>136</v>
      </c>
      <c r="K38" s="229">
        <v>140</v>
      </c>
      <c r="L38" s="230">
        <f>SUM(H38:K38)</f>
        <v>20926</v>
      </c>
      <c r="M38" s="233">
        <f>IF(ISERROR(F38/L38-1),"         /0",(F38/L38-1))</f>
        <v>-0.12051992736308903</v>
      </c>
      <c r="N38" s="231">
        <v>87950</v>
      </c>
      <c r="O38" s="229">
        <v>95390</v>
      </c>
      <c r="P38" s="230">
        <v>312</v>
      </c>
      <c r="Q38" s="229">
        <v>471</v>
      </c>
      <c r="R38" s="230">
        <f>SUM(N38:Q38)</f>
        <v>184123</v>
      </c>
      <c r="S38" s="232">
        <f>R38/$R$9</f>
        <v>0.020394731085142184</v>
      </c>
      <c r="T38" s="235">
        <v>105522</v>
      </c>
      <c r="U38" s="229">
        <v>111458</v>
      </c>
      <c r="V38" s="230">
        <v>195</v>
      </c>
      <c r="W38" s="229">
        <v>233</v>
      </c>
      <c r="X38" s="230">
        <f>SUM(T38:W38)</f>
        <v>217408</v>
      </c>
      <c r="Y38" s="228">
        <f>IF(ISERROR(R38/X38-1),"         /0",(R38/X38-1))</f>
        <v>-0.15309924197821612</v>
      </c>
    </row>
    <row r="39" spans="1:25" ht="19.5" customHeight="1">
      <c r="A39" s="234" t="s">
        <v>305</v>
      </c>
      <c r="B39" s="231">
        <v>8603</v>
      </c>
      <c r="C39" s="229">
        <v>8535</v>
      </c>
      <c r="D39" s="230">
        <v>0</v>
      </c>
      <c r="E39" s="229">
        <v>41</v>
      </c>
      <c r="F39" s="230">
        <f t="shared" si="0"/>
        <v>17179</v>
      </c>
      <c r="G39" s="232">
        <f t="shared" si="1"/>
        <v>0.018754366812227075</v>
      </c>
      <c r="H39" s="231">
        <v>9930</v>
      </c>
      <c r="I39" s="229">
        <v>9366</v>
      </c>
      <c r="J39" s="230"/>
      <c r="K39" s="229"/>
      <c r="L39" s="230">
        <f t="shared" si="2"/>
        <v>19296</v>
      </c>
      <c r="M39" s="233">
        <f t="shared" si="3"/>
        <v>-0.10971185737976785</v>
      </c>
      <c r="N39" s="231">
        <v>86753</v>
      </c>
      <c r="O39" s="229">
        <v>85536</v>
      </c>
      <c r="P39" s="230"/>
      <c r="Q39" s="229">
        <v>41</v>
      </c>
      <c r="R39" s="230">
        <f t="shared" si="4"/>
        <v>172330</v>
      </c>
      <c r="S39" s="232">
        <f t="shared" si="5"/>
        <v>0.019088457215570856</v>
      </c>
      <c r="T39" s="235">
        <v>96963</v>
      </c>
      <c r="U39" s="229">
        <v>91905</v>
      </c>
      <c r="V39" s="230"/>
      <c r="W39" s="229"/>
      <c r="X39" s="230">
        <f t="shared" si="6"/>
        <v>188868</v>
      </c>
      <c r="Y39" s="228">
        <f t="shared" si="7"/>
        <v>-0.0875638011733062</v>
      </c>
    </row>
    <row r="40" spans="1:25" ht="19.5" customHeight="1">
      <c r="A40" s="234" t="s">
        <v>306</v>
      </c>
      <c r="B40" s="231">
        <v>5978</v>
      </c>
      <c r="C40" s="229">
        <v>9313</v>
      </c>
      <c r="D40" s="230">
        <v>0</v>
      </c>
      <c r="E40" s="229">
        <v>0</v>
      </c>
      <c r="F40" s="230">
        <f t="shared" si="0"/>
        <v>15291</v>
      </c>
      <c r="G40" s="232">
        <f t="shared" si="1"/>
        <v>0.016693231441048034</v>
      </c>
      <c r="H40" s="231">
        <v>8367</v>
      </c>
      <c r="I40" s="229">
        <v>8237</v>
      </c>
      <c r="J40" s="230"/>
      <c r="K40" s="229">
        <v>0</v>
      </c>
      <c r="L40" s="230">
        <f t="shared" si="2"/>
        <v>16604</v>
      </c>
      <c r="M40" s="233">
        <f t="shared" si="3"/>
        <v>-0.0790773307636714</v>
      </c>
      <c r="N40" s="231">
        <v>80310</v>
      </c>
      <c r="O40" s="229">
        <v>87687</v>
      </c>
      <c r="P40" s="230">
        <v>34</v>
      </c>
      <c r="Q40" s="229">
        <v>0</v>
      </c>
      <c r="R40" s="230">
        <f t="shared" si="4"/>
        <v>168031</v>
      </c>
      <c r="S40" s="232">
        <f t="shared" si="5"/>
        <v>0.01861227037886373</v>
      </c>
      <c r="T40" s="235">
        <v>75575</v>
      </c>
      <c r="U40" s="229">
        <v>78335</v>
      </c>
      <c r="V40" s="230">
        <v>47</v>
      </c>
      <c r="W40" s="229">
        <v>0</v>
      </c>
      <c r="X40" s="230">
        <f t="shared" si="6"/>
        <v>153957</v>
      </c>
      <c r="Y40" s="228">
        <f t="shared" si="7"/>
        <v>0.09141513539494794</v>
      </c>
    </row>
    <row r="41" spans="1:25" ht="19.5" customHeight="1">
      <c r="A41" s="234" t="s">
        <v>307</v>
      </c>
      <c r="B41" s="231">
        <v>1973</v>
      </c>
      <c r="C41" s="229">
        <v>2395</v>
      </c>
      <c r="D41" s="230">
        <v>1</v>
      </c>
      <c r="E41" s="229">
        <v>1</v>
      </c>
      <c r="F41" s="230">
        <f>SUM(B41:E41)</f>
        <v>4370</v>
      </c>
      <c r="G41" s="232">
        <f>F41/$F$9</f>
        <v>0.004770742358078603</v>
      </c>
      <c r="H41" s="231">
        <v>18</v>
      </c>
      <c r="I41" s="229">
        <v>32</v>
      </c>
      <c r="J41" s="230"/>
      <c r="K41" s="229">
        <v>0</v>
      </c>
      <c r="L41" s="230">
        <f>SUM(H41:K41)</f>
        <v>50</v>
      </c>
      <c r="M41" s="233">
        <f>IF(ISERROR(F41/L41-1),"         /0",(F41/L41-1))</f>
        <v>86.4</v>
      </c>
      <c r="N41" s="231">
        <v>5710</v>
      </c>
      <c r="O41" s="229">
        <v>7167</v>
      </c>
      <c r="P41" s="230">
        <v>1</v>
      </c>
      <c r="Q41" s="229">
        <v>1</v>
      </c>
      <c r="R41" s="230">
        <f>SUM(N41:Q41)</f>
        <v>12879</v>
      </c>
      <c r="S41" s="232">
        <f>R41/$R$9</f>
        <v>0.0014265667061993679</v>
      </c>
      <c r="T41" s="235">
        <v>4024</v>
      </c>
      <c r="U41" s="229">
        <v>4273</v>
      </c>
      <c r="V41" s="230">
        <v>21</v>
      </c>
      <c r="W41" s="229">
        <v>0</v>
      </c>
      <c r="X41" s="230">
        <f>SUM(T41:W41)</f>
        <v>8318</v>
      </c>
      <c r="Y41" s="228">
        <f>IF(ISERROR(R41/X41-1),"         /0",(R41/X41-1))</f>
        <v>0.5483289252224093</v>
      </c>
    </row>
    <row r="42" spans="1:25" ht="19.5" customHeight="1">
      <c r="A42" s="234" t="s">
        <v>308</v>
      </c>
      <c r="B42" s="231">
        <v>2268</v>
      </c>
      <c r="C42" s="229">
        <v>1877</v>
      </c>
      <c r="D42" s="230">
        <v>0</v>
      </c>
      <c r="E42" s="229">
        <v>0</v>
      </c>
      <c r="F42" s="230">
        <f t="shared" si="0"/>
        <v>4145</v>
      </c>
      <c r="G42" s="232">
        <f t="shared" si="1"/>
        <v>0.004525109170305677</v>
      </c>
      <c r="H42" s="231">
        <v>1298</v>
      </c>
      <c r="I42" s="229">
        <v>1159</v>
      </c>
      <c r="J42" s="230"/>
      <c r="K42" s="229"/>
      <c r="L42" s="230">
        <f t="shared" si="2"/>
        <v>2457</v>
      </c>
      <c r="M42" s="233">
        <f t="shared" si="3"/>
        <v>0.6870166870166869</v>
      </c>
      <c r="N42" s="231">
        <v>15432</v>
      </c>
      <c r="O42" s="229">
        <v>14072</v>
      </c>
      <c r="P42" s="230"/>
      <c r="Q42" s="229"/>
      <c r="R42" s="230">
        <f t="shared" si="4"/>
        <v>29504</v>
      </c>
      <c r="S42" s="232">
        <f t="shared" si="5"/>
        <v>0.0032680661619462806</v>
      </c>
      <c r="T42" s="235">
        <v>13629</v>
      </c>
      <c r="U42" s="229">
        <v>13328</v>
      </c>
      <c r="V42" s="230"/>
      <c r="W42" s="229"/>
      <c r="X42" s="230">
        <f t="shared" si="6"/>
        <v>26957</v>
      </c>
      <c r="Y42" s="228">
        <f t="shared" si="7"/>
        <v>0.09448380754535002</v>
      </c>
    </row>
    <row r="43" spans="1:25" ht="19.5" customHeight="1">
      <c r="A43" s="234" t="s">
        <v>309</v>
      </c>
      <c r="B43" s="231">
        <v>1849</v>
      </c>
      <c r="C43" s="229">
        <v>1834</v>
      </c>
      <c r="D43" s="230">
        <v>0</v>
      </c>
      <c r="E43" s="229">
        <v>0</v>
      </c>
      <c r="F43" s="230">
        <f>SUM(B43:E43)</f>
        <v>3683</v>
      </c>
      <c r="G43" s="232">
        <f>F43/$F$9</f>
        <v>0.004020742358078602</v>
      </c>
      <c r="H43" s="231">
        <v>2032</v>
      </c>
      <c r="I43" s="229">
        <v>1884</v>
      </c>
      <c r="J43" s="230"/>
      <c r="K43" s="229"/>
      <c r="L43" s="230">
        <f>SUM(H43:K43)</f>
        <v>3916</v>
      </c>
      <c r="M43" s="233">
        <f>IF(ISERROR(F43/L43-1),"         /0",(F43/L43-1))</f>
        <v>-0.05949948927477022</v>
      </c>
      <c r="N43" s="231">
        <v>17454</v>
      </c>
      <c r="O43" s="229">
        <v>17112</v>
      </c>
      <c r="P43" s="230">
        <v>6</v>
      </c>
      <c r="Q43" s="229">
        <v>7</v>
      </c>
      <c r="R43" s="230">
        <f>SUM(N43:Q43)</f>
        <v>34579</v>
      </c>
      <c r="S43" s="232">
        <f>R43/$R$9</f>
        <v>0.0038302081010690224</v>
      </c>
      <c r="T43" s="235">
        <v>21996</v>
      </c>
      <c r="U43" s="229">
        <v>21293</v>
      </c>
      <c r="V43" s="230"/>
      <c r="W43" s="229">
        <v>2</v>
      </c>
      <c r="X43" s="230">
        <f>SUM(T43:W43)</f>
        <v>43291</v>
      </c>
      <c r="Y43" s="228">
        <f>IF(ISERROR(R43/X43-1),"         /0",(R43/X43-1))</f>
        <v>-0.201242752535169</v>
      </c>
    </row>
    <row r="44" spans="1:25" ht="19.5" customHeight="1">
      <c r="A44" s="234" t="s">
        <v>310</v>
      </c>
      <c r="B44" s="231">
        <v>1689</v>
      </c>
      <c r="C44" s="229">
        <v>1893</v>
      </c>
      <c r="D44" s="230">
        <v>0</v>
      </c>
      <c r="E44" s="229">
        <v>0</v>
      </c>
      <c r="F44" s="230">
        <f t="shared" si="0"/>
        <v>3582</v>
      </c>
      <c r="G44" s="232">
        <f t="shared" si="1"/>
        <v>0.003910480349344978</v>
      </c>
      <c r="H44" s="231">
        <v>124</v>
      </c>
      <c r="I44" s="229">
        <v>83</v>
      </c>
      <c r="J44" s="230"/>
      <c r="K44" s="229"/>
      <c r="L44" s="230">
        <f t="shared" si="2"/>
        <v>207</v>
      </c>
      <c r="M44" s="233">
        <f t="shared" si="3"/>
        <v>16.304347826086957</v>
      </c>
      <c r="N44" s="231">
        <v>18777</v>
      </c>
      <c r="O44" s="229">
        <v>19917</v>
      </c>
      <c r="P44" s="230"/>
      <c r="Q44" s="229"/>
      <c r="R44" s="230">
        <f t="shared" si="4"/>
        <v>38694</v>
      </c>
      <c r="S44" s="232">
        <f t="shared" si="5"/>
        <v>0.004286013831017807</v>
      </c>
      <c r="T44" s="235">
        <v>16923</v>
      </c>
      <c r="U44" s="229">
        <v>18640</v>
      </c>
      <c r="V44" s="230">
        <v>418</v>
      </c>
      <c r="W44" s="229">
        <v>703</v>
      </c>
      <c r="X44" s="230">
        <f t="shared" si="6"/>
        <v>36684</v>
      </c>
      <c r="Y44" s="228">
        <f t="shared" si="7"/>
        <v>0.05479228001308467</v>
      </c>
    </row>
    <row r="45" spans="1:25" ht="19.5" customHeight="1">
      <c r="A45" s="234" t="s">
        <v>311</v>
      </c>
      <c r="B45" s="231">
        <v>1521</v>
      </c>
      <c r="C45" s="229">
        <v>1512</v>
      </c>
      <c r="D45" s="230">
        <v>0</v>
      </c>
      <c r="E45" s="229">
        <v>0</v>
      </c>
      <c r="F45" s="230">
        <f t="shared" si="0"/>
        <v>3033</v>
      </c>
      <c r="G45" s="232">
        <f t="shared" si="1"/>
        <v>0.003311135371179039</v>
      </c>
      <c r="H45" s="231">
        <v>1031</v>
      </c>
      <c r="I45" s="229">
        <v>1225</v>
      </c>
      <c r="J45" s="230"/>
      <c r="K45" s="229"/>
      <c r="L45" s="230">
        <f t="shared" si="2"/>
        <v>2256</v>
      </c>
      <c r="M45" s="233">
        <f t="shared" si="3"/>
        <v>0.34441489361702127</v>
      </c>
      <c r="N45" s="231">
        <v>11011</v>
      </c>
      <c r="O45" s="229">
        <v>13053</v>
      </c>
      <c r="P45" s="230">
        <v>1</v>
      </c>
      <c r="Q45" s="229"/>
      <c r="R45" s="230">
        <f t="shared" si="4"/>
        <v>24065</v>
      </c>
      <c r="S45" s="232">
        <f t="shared" si="5"/>
        <v>0.00266560507684508</v>
      </c>
      <c r="T45" s="235">
        <v>9961</v>
      </c>
      <c r="U45" s="229">
        <v>11206</v>
      </c>
      <c r="V45" s="230"/>
      <c r="W45" s="229"/>
      <c r="X45" s="230">
        <f t="shared" si="6"/>
        <v>21167</v>
      </c>
      <c r="Y45" s="228">
        <f t="shared" si="7"/>
        <v>0.1369112297444135</v>
      </c>
    </row>
    <row r="46" spans="1:25" ht="19.5" customHeight="1">
      <c r="A46" s="234" t="s">
        <v>312</v>
      </c>
      <c r="B46" s="231">
        <v>1340</v>
      </c>
      <c r="C46" s="229">
        <v>1130</v>
      </c>
      <c r="D46" s="230">
        <v>0</v>
      </c>
      <c r="E46" s="229">
        <v>0</v>
      </c>
      <c r="F46" s="230">
        <f t="shared" si="0"/>
        <v>2470</v>
      </c>
      <c r="G46" s="232">
        <f t="shared" si="1"/>
        <v>0.0026965065502183405</v>
      </c>
      <c r="H46" s="231">
        <v>1291</v>
      </c>
      <c r="I46" s="229">
        <v>1142</v>
      </c>
      <c r="J46" s="230"/>
      <c r="K46" s="229"/>
      <c r="L46" s="230">
        <f t="shared" si="2"/>
        <v>2433</v>
      </c>
      <c r="M46" s="233">
        <f t="shared" si="3"/>
        <v>0.015207562679819153</v>
      </c>
      <c r="N46" s="231">
        <v>13019</v>
      </c>
      <c r="O46" s="229">
        <v>11089</v>
      </c>
      <c r="P46" s="230"/>
      <c r="Q46" s="229"/>
      <c r="R46" s="230">
        <f t="shared" si="4"/>
        <v>24108</v>
      </c>
      <c r="S46" s="232">
        <f t="shared" si="5"/>
        <v>0.0026703680528809967</v>
      </c>
      <c r="T46" s="235">
        <v>12812</v>
      </c>
      <c r="U46" s="229">
        <v>11735</v>
      </c>
      <c r="V46" s="230">
        <v>146</v>
      </c>
      <c r="W46" s="229">
        <v>148</v>
      </c>
      <c r="X46" s="230">
        <f t="shared" si="6"/>
        <v>24841</v>
      </c>
      <c r="Y46" s="228">
        <f t="shared" si="7"/>
        <v>-0.029507668773398832</v>
      </c>
    </row>
    <row r="47" spans="1:25" ht="19.5" customHeight="1">
      <c r="A47" s="234" t="s">
        <v>313</v>
      </c>
      <c r="B47" s="231">
        <v>1051</v>
      </c>
      <c r="C47" s="229">
        <v>1144</v>
      </c>
      <c r="D47" s="230">
        <v>0</v>
      </c>
      <c r="E47" s="229">
        <v>0</v>
      </c>
      <c r="F47" s="230">
        <f t="shared" si="0"/>
        <v>2195</v>
      </c>
      <c r="G47" s="232">
        <f t="shared" si="1"/>
        <v>0.002396288209606987</v>
      </c>
      <c r="H47" s="231">
        <v>789</v>
      </c>
      <c r="I47" s="229">
        <v>932</v>
      </c>
      <c r="J47" s="230"/>
      <c r="K47" s="229"/>
      <c r="L47" s="230">
        <f t="shared" si="2"/>
        <v>1721</v>
      </c>
      <c r="M47" s="233">
        <f t="shared" si="3"/>
        <v>0.2754212667054039</v>
      </c>
      <c r="N47" s="231">
        <v>9198</v>
      </c>
      <c r="O47" s="229">
        <v>9692</v>
      </c>
      <c r="P47" s="230"/>
      <c r="Q47" s="229"/>
      <c r="R47" s="230">
        <f t="shared" si="4"/>
        <v>18890</v>
      </c>
      <c r="S47" s="232">
        <f t="shared" si="5"/>
        <v>0.0020923864492667175</v>
      </c>
      <c r="T47" s="235">
        <v>8596</v>
      </c>
      <c r="U47" s="229">
        <v>8675</v>
      </c>
      <c r="V47" s="230"/>
      <c r="W47" s="229"/>
      <c r="X47" s="230">
        <f t="shared" si="6"/>
        <v>17271</v>
      </c>
      <c r="Y47" s="228">
        <f t="shared" si="7"/>
        <v>0.09374095304267271</v>
      </c>
    </row>
    <row r="48" spans="1:25" ht="19.5" customHeight="1">
      <c r="A48" s="234" t="s">
        <v>314</v>
      </c>
      <c r="B48" s="231">
        <v>341</v>
      </c>
      <c r="C48" s="229">
        <v>343</v>
      </c>
      <c r="D48" s="230">
        <v>0</v>
      </c>
      <c r="E48" s="229">
        <v>0</v>
      </c>
      <c r="F48" s="230">
        <f t="shared" si="0"/>
        <v>684</v>
      </c>
      <c r="G48" s="232">
        <f t="shared" si="1"/>
        <v>0.0007467248908296943</v>
      </c>
      <c r="H48" s="231">
        <v>65</v>
      </c>
      <c r="I48" s="229">
        <v>51</v>
      </c>
      <c r="J48" s="230"/>
      <c r="K48" s="229"/>
      <c r="L48" s="230">
        <f t="shared" si="2"/>
        <v>116</v>
      </c>
      <c r="M48" s="233" t="s">
        <v>49</v>
      </c>
      <c r="N48" s="231">
        <v>1587</v>
      </c>
      <c r="O48" s="229">
        <v>1462</v>
      </c>
      <c r="P48" s="230"/>
      <c r="Q48" s="229"/>
      <c r="R48" s="213">
        <f t="shared" si="4"/>
        <v>3049</v>
      </c>
      <c r="S48" s="232">
        <f t="shared" si="5"/>
        <v>0.0003377282310118699</v>
      </c>
      <c r="T48" s="235">
        <v>1927</v>
      </c>
      <c r="U48" s="229">
        <v>1433</v>
      </c>
      <c r="V48" s="230">
        <v>5</v>
      </c>
      <c r="W48" s="229">
        <v>0</v>
      </c>
      <c r="X48" s="230">
        <f t="shared" si="6"/>
        <v>3365</v>
      </c>
      <c r="Y48" s="228" t="s">
        <v>49</v>
      </c>
    </row>
    <row r="49" spans="1:25" ht="19.5" customHeight="1" thickBot="1">
      <c r="A49" s="234" t="s">
        <v>277</v>
      </c>
      <c r="B49" s="231">
        <v>18519</v>
      </c>
      <c r="C49" s="229">
        <v>19251</v>
      </c>
      <c r="D49" s="230">
        <v>3581</v>
      </c>
      <c r="E49" s="229">
        <v>3978</v>
      </c>
      <c r="F49" s="230">
        <f aca="true" t="shared" si="16" ref="F49:F91">SUM(B49:E49)</f>
        <v>45329</v>
      </c>
      <c r="G49" s="232">
        <f aca="true" t="shared" si="17" ref="G49:G91">F49/$F$9</f>
        <v>0.04948580786026201</v>
      </c>
      <c r="H49" s="231">
        <v>15267</v>
      </c>
      <c r="I49" s="229">
        <v>16270</v>
      </c>
      <c r="J49" s="230">
        <v>27</v>
      </c>
      <c r="K49" s="229">
        <v>11</v>
      </c>
      <c r="L49" s="230">
        <f aca="true" t="shared" si="18" ref="L49:L92">SUM(H49:K49)</f>
        <v>31575</v>
      </c>
      <c r="M49" s="233">
        <f aca="true" t="shared" si="19" ref="M49:M91">IF(ISERROR(F49/L49-1),"         /0",(F49/L49-1))</f>
        <v>0.43559778305621544</v>
      </c>
      <c r="N49" s="231">
        <v>171547</v>
      </c>
      <c r="O49" s="229">
        <v>167662</v>
      </c>
      <c r="P49" s="230">
        <v>12515</v>
      </c>
      <c r="Q49" s="229">
        <v>15685</v>
      </c>
      <c r="R49" s="230">
        <f aca="true" t="shared" si="20" ref="R49:R91">SUM(N49:Q49)</f>
        <v>367409</v>
      </c>
      <c r="S49" s="232">
        <f aca="true" t="shared" si="21" ref="S49:S91">R49/$R$9</f>
        <v>0.040696750287910824</v>
      </c>
      <c r="T49" s="235">
        <v>191897</v>
      </c>
      <c r="U49" s="229">
        <v>181517</v>
      </c>
      <c r="V49" s="230">
        <v>527</v>
      </c>
      <c r="W49" s="229">
        <v>514</v>
      </c>
      <c r="X49" s="230">
        <f aca="true" t="shared" si="22" ref="X49:X91">SUM(T49:W49)</f>
        <v>374455</v>
      </c>
      <c r="Y49" s="228">
        <f aca="true" t="shared" si="23" ref="Y49:Y91">IF(ISERROR(R49/X49-1),"         /0",(R49/X49-1))</f>
        <v>-0.0188166802419516</v>
      </c>
    </row>
    <row r="50" spans="1:25" s="220" customFormat="1" ht="19.5" customHeight="1">
      <c r="A50" s="227" t="s">
        <v>58</v>
      </c>
      <c r="B50" s="224">
        <f>SUM(B51:B64)</f>
        <v>51640</v>
      </c>
      <c r="C50" s="223">
        <f>SUM(C51:C64)</f>
        <v>57690</v>
      </c>
      <c r="D50" s="222">
        <f>SUM(D51:D64)</f>
        <v>2</v>
      </c>
      <c r="E50" s="223">
        <f>SUM(E51:E64)</f>
        <v>0</v>
      </c>
      <c r="F50" s="222">
        <f t="shared" si="16"/>
        <v>109332</v>
      </c>
      <c r="G50" s="225">
        <f t="shared" si="17"/>
        <v>0.11935807860262009</v>
      </c>
      <c r="H50" s="224">
        <f>SUM(H51:H64)</f>
        <v>48305</v>
      </c>
      <c r="I50" s="223">
        <f>SUM(I51:I64)</f>
        <v>54082</v>
      </c>
      <c r="J50" s="222">
        <f>SUM(J51:J64)</f>
        <v>5</v>
      </c>
      <c r="K50" s="223">
        <f>SUM(K51:K64)</f>
        <v>0</v>
      </c>
      <c r="L50" s="222">
        <f t="shared" si="18"/>
        <v>102392</v>
      </c>
      <c r="M50" s="226">
        <f t="shared" si="19"/>
        <v>0.06777873271349333</v>
      </c>
      <c r="N50" s="224">
        <f>SUM(N51:N64)</f>
        <v>570984</v>
      </c>
      <c r="O50" s="223">
        <f>SUM(O51:O64)</f>
        <v>525075</v>
      </c>
      <c r="P50" s="222">
        <f>SUM(P51:P64)</f>
        <v>69</v>
      </c>
      <c r="Q50" s="223">
        <f>SUM(Q51:Q64)</f>
        <v>4</v>
      </c>
      <c r="R50" s="222">
        <f t="shared" si="20"/>
        <v>1096132</v>
      </c>
      <c r="S50" s="225">
        <f t="shared" si="21"/>
        <v>0.1214151267023624</v>
      </c>
      <c r="T50" s="224">
        <f>SUM(T51:T64)</f>
        <v>496669</v>
      </c>
      <c r="U50" s="223">
        <f>SUM(U51:U64)</f>
        <v>458488</v>
      </c>
      <c r="V50" s="222">
        <f>SUM(V51:V64)</f>
        <v>112</v>
      </c>
      <c r="W50" s="223">
        <f>SUM(W51:W64)</f>
        <v>5</v>
      </c>
      <c r="X50" s="222">
        <f t="shared" si="22"/>
        <v>955274</v>
      </c>
      <c r="Y50" s="221">
        <f t="shared" si="23"/>
        <v>0.1474529820763466</v>
      </c>
    </row>
    <row r="51" spans="1:25" ht="19.5" customHeight="1">
      <c r="A51" s="234" t="s">
        <v>315</v>
      </c>
      <c r="B51" s="231">
        <v>13220</v>
      </c>
      <c r="C51" s="229">
        <v>14178</v>
      </c>
      <c r="D51" s="230">
        <v>2</v>
      </c>
      <c r="E51" s="229">
        <v>0</v>
      </c>
      <c r="F51" s="230">
        <f t="shared" si="16"/>
        <v>27400</v>
      </c>
      <c r="G51" s="232">
        <f t="shared" si="17"/>
        <v>0.029912663755458514</v>
      </c>
      <c r="H51" s="231">
        <v>17803</v>
      </c>
      <c r="I51" s="229">
        <v>19913</v>
      </c>
      <c r="J51" s="230"/>
      <c r="K51" s="229"/>
      <c r="L51" s="230">
        <f t="shared" si="18"/>
        <v>37716</v>
      </c>
      <c r="M51" s="233">
        <f t="shared" si="19"/>
        <v>-0.27351787039983033</v>
      </c>
      <c r="N51" s="231">
        <v>168321</v>
      </c>
      <c r="O51" s="229">
        <v>157630</v>
      </c>
      <c r="P51" s="230">
        <v>2</v>
      </c>
      <c r="Q51" s="229">
        <v>0</v>
      </c>
      <c r="R51" s="230">
        <f t="shared" si="20"/>
        <v>325953</v>
      </c>
      <c r="S51" s="232">
        <f t="shared" si="21"/>
        <v>0.03610479832174878</v>
      </c>
      <c r="T51" s="231">
        <v>185058</v>
      </c>
      <c r="U51" s="229">
        <v>176132</v>
      </c>
      <c r="V51" s="230">
        <v>57</v>
      </c>
      <c r="W51" s="229">
        <v>0</v>
      </c>
      <c r="X51" s="213">
        <f t="shared" si="22"/>
        <v>361247</v>
      </c>
      <c r="Y51" s="228">
        <f t="shared" si="23"/>
        <v>-0.09770046533258403</v>
      </c>
    </row>
    <row r="52" spans="1:25" ht="19.5" customHeight="1">
      <c r="A52" s="234" t="s">
        <v>316</v>
      </c>
      <c r="B52" s="231">
        <v>4886</v>
      </c>
      <c r="C52" s="229">
        <v>5352</v>
      </c>
      <c r="D52" s="230">
        <v>0</v>
      </c>
      <c r="E52" s="229">
        <v>0</v>
      </c>
      <c r="F52" s="230">
        <f t="shared" si="16"/>
        <v>10238</v>
      </c>
      <c r="G52" s="232">
        <f t="shared" si="17"/>
        <v>0.011176855895196507</v>
      </c>
      <c r="H52" s="231">
        <v>2766</v>
      </c>
      <c r="I52" s="229">
        <v>3293</v>
      </c>
      <c r="J52" s="230"/>
      <c r="K52" s="229"/>
      <c r="L52" s="230">
        <f t="shared" si="18"/>
        <v>6059</v>
      </c>
      <c r="M52" s="233">
        <f t="shared" si="19"/>
        <v>0.6897177752104309</v>
      </c>
      <c r="N52" s="231">
        <v>42179</v>
      </c>
      <c r="O52" s="229">
        <v>43794</v>
      </c>
      <c r="P52" s="230"/>
      <c r="Q52" s="229"/>
      <c r="R52" s="230">
        <f t="shared" si="20"/>
        <v>85973</v>
      </c>
      <c r="S52" s="232">
        <f t="shared" si="21"/>
        <v>0.009522961365950636</v>
      </c>
      <c r="T52" s="231">
        <v>25369</v>
      </c>
      <c r="U52" s="229">
        <v>27628</v>
      </c>
      <c r="V52" s="230"/>
      <c r="W52" s="229"/>
      <c r="X52" s="213">
        <f t="shared" si="22"/>
        <v>52997</v>
      </c>
      <c r="Y52" s="228">
        <f t="shared" si="23"/>
        <v>0.6222238994660074</v>
      </c>
    </row>
    <row r="53" spans="1:25" ht="19.5" customHeight="1">
      <c r="A53" s="234" t="s">
        <v>317</v>
      </c>
      <c r="B53" s="231">
        <v>4303</v>
      </c>
      <c r="C53" s="229">
        <v>4704</v>
      </c>
      <c r="D53" s="230">
        <v>0</v>
      </c>
      <c r="E53" s="229">
        <v>0</v>
      </c>
      <c r="F53" s="230">
        <f aca="true" t="shared" si="24" ref="F53:F60">SUM(B53:E53)</f>
        <v>9007</v>
      </c>
      <c r="G53" s="232">
        <f aca="true" t="shared" si="25" ref="G53:G60">F53/$F$9</f>
        <v>0.00983296943231441</v>
      </c>
      <c r="H53" s="231">
        <v>2843</v>
      </c>
      <c r="I53" s="229">
        <v>3401</v>
      </c>
      <c r="J53" s="230"/>
      <c r="K53" s="229"/>
      <c r="L53" s="230">
        <f aca="true" t="shared" si="26" ref="L53:L60">SUM(H53:K53)</f>
        <v>6244</v>
      </c>
      <c r="M53" s="233">
        <f aca="true" t="shared" si="27" ref="M53:M60">IF(ISERROR(F53/L53-1),"         /0",(F53/L53-1))</f>
        <v>0.442504804612428</v>
      </c>
      <c r="N53" s="231">
        <v>48576</v>
      </c>
      <c r="O53" s="229">
        <v>36544</v>
      </c>
      <c r="P53" s="230"/>
      <c r="Q53" s="229"/>
      <c r="R53" s="230">
        <f aca="true" t="shared" si="28" ref="R53:R60">SUM(N53:Q53)</f>
        <v>85120</v>
      </c>
      <c r="S53" s="232">
        <f aca="true" t="shared" si="29" ref="S53:S60">R53/$R$9</f>
        <v>0.009428477213424193</v>
      </c>
      <c r="T53" s="231">
        <v>35288</v>
      </c>
      <c r="U53" s="229">
        <v>32825</v>
      </c>
      <c r="V53" s="230"/>
      <c r="W53" s="229">
        <v>0</v>
      </c>
      <c r="X53" s="213">
        <f aca="true" t="shared" si="30" ref="X53:X60">SUM(T53:W53)</f>
        <v>68113</v>
      </c>
      <c r="Y53" s="228">
        <f aca="true" t="shared" si="31" ref="Y53:Y60">IF(ISERROR(R53/X53-1),"         /0",(R53/X53-1))</f>
        <v>0.24968801843994548</v>
      </c>
    </row>
    <row r="54" spans="1:25" ht="19.5" customHeight="1">
      <c r="A54" s="234" t="s">
        <v>318</v>
      </c>
      <c r="B54" s="231">
        <v>3628</v>
      </c>
      <c r="C54" s="229">
        <v>4867</v>
      </c>
      <c r="D54" s="230">
        <v>0</v>
      </c>
      <c r="E54" s="229">
        <v>0</v>
      </c>
      <c r="F54" s="230">
        <f t="shared" si="24"/>
        <v>8495</v>
      </c>
      <c r="G54" s="232">
        <f t="shared" si="25"/>
        <v>0.009274017467248909</v>
      </c>
      <c r="H54" s="231">
        <v>7840</v>
      </c>
      <c r="I54" s="229">
        <v>8919</v>
      </c>
      <c r="J54" s="230"/>
      <c r="K54" s="229"/>
      <c r="L54" s="230">
        <f t="shared" si="26"/>
        <v>16759</v>
      </c>
      <c r="M54" s="233">
        <f t="shared" si="27"/>
        <v>-0.49310818067903817</v>
      </c>
      <c r="N54" s="231">
        <v>63420</v>
      </c>
      <c r="O54" s="229">
        <v>59843</v>
      </c>
      <c r="P54" s="230"/>
      <c r="Q54" s="229"/>
      <c r="R54" s="230">
        <f t="shared" si="28"/>
        <v>123263</v>
      </c>
      <c r="S54" s="232">
        <f t="shared" si="29"/>
        <v>0.013653458491051531</v>
      </c>
      <c r="T54" s="231">
        <v>82830</v>
      </c>
      <c r="U54" s="229">
        <v>77382</v>
      </c>
      <c r="V54" s="230"/>
      <c r="W54" s="229"/>
      <c r="X54" s="213">
        <f t="shared" si="30"/>
        <v>160212</v>
      </c>
      <c r="Y54" s="228">
        <f t="shared" si="31"/>
        <v>-0.23062567098594366</v>
      </c>
    </row>
    <row r="55" spans="1:25" ht="19.5" customHeight="1">
      <c r="A55" s="234" t="s">
        <v>319</v>
      </c>
      <c r="B55" s="231">
        <v>3395</v>
      </c>
      <c r="C55" s="229">
        <v>3608</v>
      </c>
      <c r="D55" s="230">
        <v>0</v>
      </c>
      <c r="E55" s="229">
        <v>0</v>
      </c>
      <c r="F55" s="230">
        <f t="shared" si="24"/>
        <v>7003</v>
      </c>
      <c r="G55" s="232">
        <f t="shared" si="25"/>
        <v>0.007645196506550218</v>
      </c>
      <c r="H55" s="231">
        <v>7345</v>
      </c>
      <c r="I55" s="229">
        <v>7922</v>
      </c>
      <c r="J55" s="230"/>
      <c r="K55" s="229"/>
      <c r="L55" s="230">
        <f t="shared" si="26"/>
        <v>15267</v>
      </c>
      <c r="M55" s="233">
        <f t="shared" si="27"/>
        <v>-0.5412982249295867</v>
      </c>
      <c r="N55" s="231">
        <v>65283</v>
      </c>
      <c r="O55" s="229">
        <v>59749</v>
      </c>
      <c r="P55" s="230"/>
      <c r="Q55" s="229"/>
      <c r="R55" s="230">
        <f t="shared" si="28"/>
        <v>125032</v>
      </c>
      <c r="S55" s="232">
        <f t="shared" si="29"/>
        <v>0.013849405109831459</v>
      </c>
      <c r="T55" s="231">
        <v>72108</v>
      </c>
      <c r="U55" s="229">
        <v>67976</v>
      </c>
      <c r="V55" s="230"/>
      <c r="W55" s="229"/>
      <c r="X55" s="213">
        <f t="shared" si="30"/>
        <v>140084</v>
      </c>
      <c r="Y55" s="228">
        <f t="shared" si="31"/>
        <v>-0.10744981582479085</v>
      </c>
    </row>
    <row r="56" spans="1:25" ht="19.5" customHeight="1">
      <c r="A56" s="234" t="s">
        <v>320</v>
      </c>
      <c r="B56" s="231">
        <v>2548</v>
      </c>
      <c r="C56" s="229">
        <v>3210</v>
      </c>
      <c r="D56" s="230">
        <v>0</v>
      </c>
      <c r="E56" s="229">
        <v>0</v>
      </c>
      <c r="F56" s="230">
        <f t="shared" si="24"/>
        <v>5758</v>
      </c>
      <c r="G56" s="232">
        <f t="shared" si="25"/>
        <v>0.006286026200873362</v>
      </c>
      <c r="H56" s="231">
        <v>1823</v>
      </c>
      <c r="I56" s="229">
        <v>2372</v>
      </c>
      <c r="J56" s="230"/>
      <c r="K56" s="229"/>
      <c r="L56" s="230">
        <f t="shared" si="26"/>
        <v>4195</v>
      </c>
      <c r="M56" s="233">
        <f t="shared" si="27"/>
        <v>0.3725864123957092</v>
      </c>
      <c r="N56" s="231">
        <v>27199</v>
      </c>
      <c r="O56" s="229">
        <v>24551</v>
      </c>
      <c r="P56" s="230"/>
      <c r="Q56" s="229"/>
      <c r="R56" s="230">
        <f t="shared" si="28"/>
        <v>51750</v>
      </c>
      <c r="S56" s="232">
        <f t="shared" si="29"/>
        <v>0.005732186275783623</v>
      </c>
      <c r="T56" s="231">
        <v>21513</v>
      </c>
      <c r="U56" s="229">
        <v>20371</v>
      </c>
      <c r="V56" s="230">
        <v>1</v>
      </c>
      <c r="W56" s="229">
        <v>0</v>
      </c>
      <c r="X56" s="213">
        <f t="shared" si="30"/>
        <v>41885</v>
      </c>
      <c r="Y56" s="228">
        <f t="shared" si="31"/>
        <v>0.23552584457442993</v>
      </c>
    </row>
    <row r="57" spans="1:25" ht="19.5" customHeight="1">
      <c r="A57" s="234" t="s">
        <v>321</v>
      </c>
      <c r="B57" s="231">
        <v>1711</v>
      </c>
      <c r="C57" s="229">
        <v>1685</v>
      </c>
      <c r="D57" s="230">
        <v>0</v>
      </c>
      <c r="E57" s="229">
        <v>0</v>
      </c>
      <c r="F57" s="230">
        <f t="shared" si="24"/>
        <v>3396</v>
      </c>
      <c r="G57" s="232">
        <f t="shared" si="25"/>
        <v>0.003707423580786026</v>
      </c>
      <c r="H57" s="231">
        <v>95</v>
      </c>
      <c r="I57" s="229">
        <v>37</v>
      </c>
      <c r="J57" s="230"/>
      <c r="K57" s="229"/>
      <c r="L57" s="230">
        <f t="shared" si="26"/>
        <v>132</v>
      </c>
      <c r="M57" s="233">
        <f t="shared" si="27"/>
        <v>24.727272727272727</v>
      </c>
      <c r="N57" s="231">
        <v>16548</v>
      </c>
      <c r="O57" s="229">
        <v>18487</v>
      </c>
      <c r="P57" s="230"/>
      <c r="Q57" s="229"/>
      <c r="R57" s="230">
        <f t="shared" si="28"/>
        <v>35035</v>
      </c>
      <c r="S57" s="232">
        <f t="shared" si="29"/>
        <v>0.0038807178004266517</v>
      </c>
      <c r="T57" s="231">
        <v>2251</v>
      </c>
      <c r="U57" s="229">
        <v>397</v>
      </c>
      <c r="V57" s="230"/>
      <c r="W57" s="229"/>
      <c r="X57" s="213">
        <f t="shared" si="30"/>
        <v>2648</v>
      </c>
      <c r="Y57" s="228">
        <f t="shared" si="31"/>
        <v>12.230740181268882</v>
      </c>
    </row>
    <row r="58" spans="1:25" ht="19.5" customHeight="1">
      <c r="A58" s="234" t="s">
        <v>322</v>
      </c>
      <c r="B58" s="231">
        <v>725</v>
      </c>
      <c r="C58" s="229">
        <v>877</v>
      </c>
      <c r="D58" s="230">
        <v>0</v>
      </c>
      <c r="E58" s="229">
        <v>0</v>
      </c>
      <c r="F58" s="230">
        <f>SUM(B58:E58)</f>
        <v>1602</v>
      </c>
      <c r="G58" s="232">
        <f>F58/$F$9</f>
        <v>0.0017489082969432315</v>
      </c>
      <c r="H58" s="231">
        <v>696</v>
      </c>
      <c r="I58" s="229">
        <v>982</v>
      </c>
      <c r="J58" s="230"/>
      <c r="K58" s="229"/>
      <c r="L58" s="230">
        <f>SUM(H58:K58)</f>
        <v>1678</v>
      </c>
      <c r="M58" s="233">
        <f>IF(ISERROR(F58/L58-1),"         /0",(F58/L58-1))</f>
        <v>-0.045292014302741324</v>
      </c>
      <c r="N58" s="231">
        <v>9947</v>
      </c>
      <c r="O58" s="229">
        <v>8447</v>
      </c>
      <c r="P58" s="230">
        <v>15</v>
      </c>
      <c r="Q58" s="229">
        <v>0</v>
      </c>
      <c r="R58" s="230">
        <f>SUM(N58:Q58)</f>
        <v>18409</v>
      </c>
      <c r="S58" s="232">
        <f>R58/$R$9</f>
        <v>0.002039107577795183</v>
      </c>
      <c r="T58" s="231">
        <v>10106</v>
      </c>
      <c r="U58" s="229">
        <v>9416</v>
      </c>
      <c r="V58" s="230">
        <v>22</v>
      </c>
      <c r="W58" s="229">
        <v>0</v>
      </c>
      <c r="X58" s="213">
        <f>SUM(T58:W58)</f>
        <v>19544</v>
      </c>
      <c r="Y58" s="228">
        <f>IF(ISERROR(R58/X58-1),"         /0",(R58/X58-1))</f>
        <v>-0.05807408923454771</v>
      </c>
    </row>
    <row r="59" spans="1:25" ht="19.5" customHeight="1">
      <c r="A59" s="234" t="s">
        <v>323</v>
      </c>
      <c r="B59" s="231">
        <v>543</v>
      </c>
      <c r="C59" s="229">
        <v>613</v>
      </c>
      <c r="D59" s="230">
        <v>0</v>
      </c>
      <c r="E59" s="229">
        <v>0</v>
      </c>
      <c r="F59" s="230">
        <f t="shared" si="24"/>
        <v>1156</v>
      </c>
      <c r="G59" s="232">
        <f t="shared" si="25"/>
        <v>0.0012620087336244542</v>
      </c>
      <c r="H59" s="231">
        <v>289</v>
      </c>
      <c r="I59" s="229">
        <v>254</v>
      </c>
      <c r="J59" s="230"/>
      <c r="K59" s="229"/>
      <c r="L59" s="230">
        <f t="shared" si="26"/>
        <v>543</v>
      </c>
      <c r="M59" s="233">
        <f t="shared" si="27"/>
        <v>1.1289134438305708</v>
      </c>
      <c r="N59" s="231">
        <v>6123</v>
      </c>
      <c r="O59" s="229">
        <v>4743</v>
      </c>
      <c r="P59" s="230"/>
      <c r="Q59" s="229"/>
      <c r="R59" s="230">
        <f t="shared" si="28"/>
        <v>10866</v>
      </c>
      <c r="S59" s="232">
        <f t="shared" si="29"/>
        <v>0.0012035929675877266</v>
      </c>
      <c r="T59" s="231">
        <v>3825</v>
      </c>
      <c r="U59" s="229">
        <v>2852</v>
      </c>
      <c r="V59" s="230"/>
      <c r="W59" s="229"/>
      <c r="X59" s="213">
        <f t="shared" si="30"/>
        <v>6677</v>
      </c>
      <c r="Y59" s="228">
        <f t="shared" si="31"/>
        <v>0.6273775647745994</v>
      </c>
    </row>
    <row r="60" spans="1:25" ht="19.5" customHeight="1">
      <c r="A60" s="234" t="s">
        <v>324</v>
      </c>
      <c r="B60" s="231">
        <v>394</v>
      </c>
      <c r="C60" s="229">
        <v>495</v>
      </c>
      <c r="D60" s="230">
        <v>0</v>
      </c>
      <c r="E60" s="229">
        <v>0</v>
      </c>
      <c r="F60" s="230">
        <f t="shared" si="24"/>
        <v>889</v>
      </c>
      <c r="G60" s="232">
        <f t="shared" si="25"/>
        <v>0.000970524017467249</v>
      </c>
      <c r="H60" s="231">
        <v>344</v>
      </c>
      <c r="I60" s="229">
        <v>503</v>
      </c>
      <c r="J60" s="230"/>
      <c r="K60" s="229"/>
      <c r="L60" s="230">
        <f t="shared" si="26"/>
        <v>847</v>
      </c>
      <c r="M60" s="233">
        <f t="shared" si="27"/>
        <v>0.04958677685950419</v>
      </c>
      <c r="N60" s="231">
        <v>4904</v>
      </c>
      <c r="O60" s="229">
        <v>5326</v>
      </c>
      <c r="P60" s="230"/>
      <c r="Q60" s="229"/>
      <c r="R60" s="230">
        <f t="shared" si="28"/>
        <v>10230</v>
      </c>
      <c r="S60" s="232">
        <f t="shared" si="29"/>
        <v>0.00113314522900998</v>
      </c>
      <c r="T60" s="231">
        <v>2621</v>
      </c>
      <c r="U60" s="229">
        <v>2890</v>
      </c>
      <c r="V60" s="230"/>
      <c r="W60" s="229"/>
      <c r="X60" s="213">
        <f t="shared" si="30"/>
        <v>5511</v>
      </c>
      <c r="Y60" s="228">
        <f t="shared" si="31"/>
        <v>0.8562874251497006</v>
      </c>
    </row>
    <row r="61" spans="1:25" ht="19.5" customHeight="1">
      <c r="A61" s="234" t="s">
        <v>325</v>
      </c>
      <c r="B61" s="231">
        <v>438</v>
      </c>
      <c r="C61" s="229">
        <v>417</v>
      </c>
      <c r="D61" s="230">
        <v>0</v>
      </c>
      <c r="E61" s="229">
        <v>0</v>
      </c>
      <c r="F61" s="230">
        <f t="shared" si="16"/>
        <v>855</v>
      </c>
      <c r="G61" s="232">
        <f t="shared" si="17"/>
        <v>0.0009334061135371179</v>
      </c>
      <c r="H61" s="231"/>
      <c r="I61" s="229"/>
      <c r="J61" s="230"/>
      <c r="K61" s="229"/>
      <c r="L61" s="230">
        <f t="shared" si="18"/>
        <v>0</v>
      </c>
      <c r="M61" s="233" t="str">
        <f t="shared" si="19"/>
        <v>         /0</v>
      </c>
      <c r="N61" s="231">
        <v>6245</v>
      </c>
      <c r="O61" s="229">
        <v>5866</v>
      </c>
      <c r="P61" s="230"/>
      <c r="Q61" s="229"/>
      <c r="R61" s="230">
        <f t="shared" si="20"/>
        <v>12111</v>
      </c>
      <c r="S61" s="232">
        <f t="shared" si="21"/>
        <v>0.001341497738860202</v>
      </c>
      <c r="T61" s="231"/>
      <c r="U61" s="229"/>
      <c r="V61" s="230"/>
      <c r="W61" s="229"/>
      <c r="X61" s="213">
        <f t="shared" si="22"/>
        <v>0</v>
      </c>
      <c r="Y61" s="228" t="str">
        <f t="shared" si="23"/>
        <v>         /0</v>
      </c>
    </row>
    <row r="62" spans="1:25" ht="19.5" customHeight="1">
      <c r="A62" s="234" t="s">
        <v>326</v>
      </c>
      <c r="B62" s="231">
        <v>390</v>
      </c>
      <c r="C62" s="229">
        <v>414</v>
      </c>
      <c r="D62" s="230">
        <v>0</v>
      </c>
      <c r="E62" s="229">
        <v>0</v>
      </c>
      <c r="F62" s="230">
        <f t="shared" si="16"/>
        <v>804</v>
      </c>
      <c r="G62" s="232">
        <f t="shared" si="17"/>
        <v>0.0008777292576419214</v>
      </c>
      <c r="H62" s="231">
        <v>346</v>
      </c>
      <c r="I62" s="229">
        <v>350</v>
      </c>
      <c r="J62" s="230"/>
      <c r="K62" s="229"/>
      <c r="L62" s="230">
        <f t="shared" si="18"/>
        <v>696</v>
      </c>
      <c r="M62" s="233">
        <f t="shared" si="19"/>
        <v>0.15517241379310343</v>
      </c>
      <c r="N62" s="231">
        <v>3698</v>
      </c>
      <c r="O62" s="229">
        <v>3687</v>
      </c>
      <c r="P62" s="230">
        <v>18</v>
      </c>
      <c r="Q62" s="229">
        <v>0</v>
      </c>
      <c r="R62" s="230">
        <f t="shared" si="20"/>
        <v>7403</v>
      </c>
      <c r="S62" s="232">
        <f t="shared" si="21"/>
        <v>0.0008200072463695877</v>
      </c>
      <c r="T62" s="231">
        <v>3770</v>
      </c>
      <c r="U62" s="229">
        <v>3654</v>
      </c>
      <c r="V62" s="230">
        <v>5</v>
      </c>
      <c r="W62" s="229"/>
      <c r="X62" s="213">
        <f t="shared" si="22"/>
        <v>7429</v>
      </c>
      <c r="Y62" s="228">
        <f t="shared" si="23"/>
        <v>-0.003499798088571815</v>
      </c>
    </row>
    <row r="63" spans="1:25" ht="19.5" customHeight="1">
      <c r="A63" s="234" t="s">
        <v>327</v>
      </c>
      <c r="B63" s="231">
        <v>390</v>
      </c>
      <c r="C63" s="229">
        <v>303</v>
      </c>
      <c r="D63" s="230">
        <v>0</v>
      </c>
      <c r="E63" s="229">
        <v>0</v>
      </c>
      <c r="F63" s="230">
        <f t="shared" si="16"/>
        <v>693</v>
      </c>
      <c r="G63" s="232">
        <f t="shared" si="17"/>
        <v>0.0007565502183406114</v>
      </c>
      <c r="H63" s="231">
        <v>279</v>
      </c>
      <c r="I63" s="229">
        <v>353</v>
      </c>
      <c r="J63" s="230">
        <v>1</v>
      </c>
      <c r="K63" s="229"/>
      <c r="L63" s="230">
        <f t="shared" si="18"/>
        <v>633</v>
      </c>
      <c r="M63" s="233">
        <f t="shared" si="19"/>
        <v>0.09478672985782</v>
      </c>
      <c r="N63" s="231">
        <v>4046</v>
      </c>
      <c r="O63" s="229">
        <v>3584</v>
      </c>
      <c r="P63" s="230">
        <v>3</v>
      </c>
      <c r="Q63" s="229">
        <v>0</v>
      </c>
      <c r="R63" s="230">
        <f t="shared" si="20"/>
        <v>7633</v>
      </c>
      <c r="S63" s="232">
        <f t="shared" si="21"/>
        <v>0.0008454836298175148</v>
      </c>
      <c r="T63" s="231">
        <v>4002</v>
      </c>
      <c r="U63" s="229">
        <v>3686</v>
      </c>
      <c r="V63" s="230">
        <v>5</v>
      </c>
      <c r="W63" s="229">
        <v>0</v>
      </c>
      <c r="X63" s="213">
        <f t="shared" si="22"/>
        <v>7693</v>
      </c>
      <c r="Y63" s="228">
        <f t="shared" si="23"/>
        <v>-0.007799298063174365</v>
      </c>
    </row>
    <row r="64" spans="1:25" ht="19.5" customHeight="1" thickBot="1">
      <c r="A64" s="234" t="s">
        <v>277</v>
      </c>
      <c r="B64" s="231">
        <v>15069</v>
      </c>
      <c r="C64" s="229">
        <v>16967</v>
      </c>
      <c r="D64" s="230">
        <v>0</v>
      </c>
      <c r="E64" s="229">
        <v>0</v>
      </c>
      <c r="F64" s="230">
        <f t="shared" si="16"/>
        <v>32036</v>
      </c>
      <c r="G64" s="232">
        <f t="shared" si="17"/>
        <v>0.034973799126637554</v>
      </c>
      <c r="H64" s="231">
        <v>5836</v>
      </c>
      <c r="I64" s="229">
        <v>5783</v>
      </c>
      <c r="J64" s="230">
        <v>4</v>
      </c>
      <c r="K64" s="229"/>
      <c r="L64" s="230">
        <f t="shared" si="18"/>
        <v>11623</v>
      </c>
      <c r="M64" s="233">
        <f t="shared" si="19"/>
        <v>1.7562591413576527</v>
      </c>
      <c r="N64" s="231">
        <v>104495</v>
      </c>
      <c r="O64" s="229">
        <v>92824</v>
      </c>
      <c r="P64" s="230">
        <v>31</v>
      </c>
      <c r="Q64" s="229">
        <v>4</v>
      </c>
      <c r="R64" s="230">
        <f t="shared" si="20"/>
        <v>197354</v>
      </c>
      <c r="S64" s="232">
        <f t="shared" si="21"/>
        <v>0.021860287734705337</v>
      </c>
      <c r="T64" s="231">
        <v>47928</v>
      </c>
      <c r="U64" s="229">
        <v>33279</v>
      </c>
      <c r="V64" s="230">
        <v>22</v>
      </c>
      <c r="W64" s="229">
        <v>5</v>
      </c>
      <c r="X64" s="213">
        <f t="shared" si="22"/>
        <v>81234</v>
      </c>
      <c r="Y64" s="228">
        <f t="shared" si="23"/>
        <v>1.429450722603836</v>
      </c>
    </row>
    <row r="65" spans="1:25" s="220" customFormat="1" ht="19.5" customHeight="1">
      <c r="A65" s="227" t="s">
        <v>57</v>
      </c>
      <c r="B65" s="224">
        <f>SUM(B66:B83)</f>
        <v>133078</v>
      </c>
      <c r="C65" s="223">
        <f>SUM(C66:C83)</f>
        <v>134665</v>
      </c>
      <c r="D65" s="222">
        <f>SUM(D66:D83)</f>
        <v>1466</v>
      </c>
      <c r="E65" s="223">
        <f>SUM(E66:E83)</f>
        <v>1607</v>
      </c>
      <c r="F65" s="222">
        <f t="shared" si="16"/>
        <v>270816</v>
      </c>
      <c r="G65" s="225">
        <f t="shared" si="17"/>
        <v>0.2956506550218341</v>
      </c>
      <c r="H65" s="224">
        <f>SUM(H66:H83)</f>
        <v>122976</v>
      </c>
      <c r="I65" s="223">
        <f>SUM(I66:I83)</f>
        <v>122433</v>
      </c>
      <c r="J65" s="222">
        <f>SUM(J66:J83)</f>
        <v>3517</v>
      </c>
      <c r="K65" s="223">
        <f>SUM(K66:K83)</f>
        <v>3754</v>
      </c>
      <c r="L65" s="222">
        <f t="shared" si="18"/>
        <v>252680</v>
      </c>
      <c r="M65" s="226">
        <f t="shared" si="19"/>
        <v>0.07177457653949659</v>
      </c>
      <c r="N65" s="224">
        <f>SUM(N66:N83)</f>
        <v>1288489</v>
      </c>
      <c r="O65" s="223">
        <f>SUM(O66:O83)</f>
        <v>1260013</v>
      </c>
      <c r="P65" s="222">
        <f>SUM(P66:P83)</f>
        <v>28915</v>
      </c>
      <c r="Q65" s="223">
        <f>SUM(Q66:Q83)</f>
        <v>29987</v>
      </c>
      <c r="R65" s="222">
        <f t="shared" si="20"/>
        <v>2607404</v>
      </c>
      <c r="S65" s="225">
        <f t="shared" si="21"/>
        <v>0.2888140178593879</v>
      </c>
      <c r="T65" s="224">
        <f>SUM(T66:T83)</f>
        <v>1107856</v>
      </c>
      <c r="U65" s="223">
        <f>SUM(U66:U83)</f>
        <v>1063660</v>
      </c>
      <c r="V65" s="222">
        <f>SUM(V66:V83)</f>
        <v>32142</v>
      </c>
      <c r="W65" s="223">
        <f>SUM(W66:W83)</f>
        <v>31934</v>
      </c>
      <c r="X65" s="222">
        <f t="shared" si="22"/>
        <v>2235592</v>
      </c>
      <c r="Y65" s="221">
        <f t="shared" si="23"/>
        <v>0.16631478373513597</v>
      </c>
    </row>
    <row r="66" spans="1:25" s="204" customFormat="1" ht="19.5" customHeight="1">
      <c r="A66" s="219" t="s">
        <v>328</v>
      </c>
      <c r="B66" s="217">
        <v>27993</v>
      </c>
      <c r="C66" s="214">
        <v>27452</v>
      </c>
      <c r="D66" s="213">
        <v>898</v>
      </c>
      <c r="E66" s="214">
        <v>997</v>
      </c>
      <c r="F66" s="213">
        <f t="shared" si="16"/>
        <v>57340</v>
      </c>
      <c r="G66" s="216">
        <f t="shared" si="17"/>
        <v>0.06259825327510916</v>
      </c>
      <c r="H66" s="217">
        <v>26536</v>
      </c>
      <c r="I66" s="214">
        <v>26528</v>
      </c>
      <c r="J66" s="213">
        <v>1833</v>
      </c>
      <c r="K66" s="214">
        <v>1884</v>
      </c>
      <c r="L66" s="213">
        <f t="shared" si="18"/>
        <v>56781</v>
      </c>
      <c r="M66" s="218">
        <f t="shared" si="19"/>
        <v>0.009844842464909132</v>
      </c>
      <c r="N66" s="217">
        <v>273797</v>
      </c>
      <c r="O66" s="214">
        <v>261837</v>
      </c>
      <c r="P66" s="213">
        <v>13735</v>
      </c>
      <c r="Q66" s="214">
        <v>13906</v>
      </c>
      <c r="R66" s="213">
        <f t="shared" si="20"/>
        <v>563275</v>
      </c>
      <c r="S66" s="216">
        <f t="shared" si="21"/>
        <v>0.062392216898396524</v>
      </c>
      <c r="T66" s="215">
        <v>245653</v>
      </c>
      <c r="U66" s="214">
        <v>237328</v>
      </c>
      <c r="V66" s="213">
        <v>14135</v>
      </c>
      <c r="W66" s="214">
        <v>13567</v>
      </c>
      <c r="X66" s="213">
        <f t="shared" si="22"/>
        <v>510683</v>
      </c>
      <c r="Y66" s="212">
        <f t="shared" si="23"/>
        <v>0.10298365130619191</v>
      </c>
    </row>
    <row r="67" spans="1:25" s="204" customFormat="1" ht="19.5" customHeight="1">
      <c r="A67" s="219" t="s">
        <v>329</v>
      </c>
      <c r="B67" s="217">
        <v>18101</v>
      </c>
      <c r="C67" s="214">
        <v>16723</v>
      </c>
      <c r="D67" s="213">
        <v>0</v>
      </c>
      <c r="E67" s="214">
        <v>0</v>
      </c>
      <c r="F67" s="213">
        <f t="shared" si="16"/>
        <v>34824</v>
      </c>
      <c r="G67" s="216">
        <f t="shared" si="17"/>
        <v>0.038017467248908296</v>
      </c>
      <c r="H67" s="217">
        <v>16808</v>
      </c>
      <c r="I67" s="214">
        <v>17921</v>
      </c>
      <c r="J67" s="213"/>
      <c r="K67" s="214"/>
      <c r="L67" s="213">
        <f t="shared" si="18"/>
        <v>34729</v>
      </c>
      <c r="M67" s="218">
        <f t="shared" si="19"/>
        <v>0.002735466037029566</v>
      </c>
      <c r="N67" s="217">
        <v>174792</v>
      </c>
      <c r="O67" s="214">
        <v>181978</v>
      </c>
      <c r="P67" s="213">
        <v>54</v>
      </c>
      <c r="Q67" s="214">
        <v>21</v>
      </c>
      <c r="R67" s="213">
        <f t="shared" si="20"/>
        <v>356845</v>
      </c>
      <c r="S67" s="216">
        <f t="shared" si="21"/>
        <v>0.03952660891945907</v>
      </c>
      <c r="T67" s="215">
        <v>149036</v>
      </c>
      <c r="U67" s="214">
        <v>166338</v>
      </c>
      <c r="V67" s="213">
        <v>420</v>
      </c>
      <c r="W67" s="214">
        <v>107</v>
      </c>
      <c r="X67" s="213">
        <f t="shared" si="22"/>
        <v>315901</v>
      </c>
      <c r="Y67" s="212">
        <f t="shared" si="23"/>
        <v>0.12961022598852168</v>
      </c>
    </row>
    <row r="68" spans="1:25" s="204" customFormat="1" ht="19.5" customHeight="1">
      <c r="A68" s="219" t="s">
        <v>330</v>
      </c>
      <c r="B68" s="217">
        <v>14635</v>
      </c>
      <c r="C68" s="214">
        <v>14912</v>
      </c>
      <c r="D68" s="213">
        <v>0</v>
      </c>
      <c r="E68" s="214">
        <v>9</v>
      </c>
      <c r="F68" s="213">
        <f t="shared" si="16"/>
        <v>29556</v>
      </c>
      <c r="G68" s="216">
        <f t="shared" si="17"/>
        <v>0.03226637554585153</v>
      </c>
      <c r="H68" s="217">
        <v>13599</v>
      </c>
      <c r="I68" s="214">
        <v>14194</v>
      </c>
      <c r="J68" s="213">
        <v>453</v>
      </c>
      <c r="K68" s="214">
        <v>515</v>
      </c>
      <c r="L68" s="213">
        <f t="shared" si="18"/>
        <v>28761</v>
      </c>
      <c r="M68" s="218">
        <f t="shared" si="19"/>
        <v>0.027641597997287937</v>
      </c>
      <c r="N68" s="217">
        <v>140559</v>
      </c>
      <c r="O68" s="214">
        <v>132062</v>
      </c>
      <c r="P68" s="213">
        <v>2833</v>
      </c>
      <c r="Q68" s="214">
        <v>2851</v>
      </c>
      <c r="R68" s="213">
        <f t="shared" si="20"/>
        <v>278305</v>
      </c>
      <c r="S68" s="216">
        <f t="shared" si="21"/>
        <v>0.03082697780641471</v>
      </c>
      <c r="T68" s="215">
        <v>134824</v>
      </c>
      <c r="U68" s="214">
        <v>130987</v>
      </c>
      <c r="V68" s="213">
        <v>4886</v>
      </c>
      <c r="W68" s="214">
        <v>5315</v>
      </c>
      <c r="X68" s="213">
        <f t="shared" si="22"/>
        <v>276012</v>
      </c>
      <c r="Y68" s="212">
        <f t="shared" si="23"/>
        <v>0.008307609814065975</v>
      </c>
    </row>
    <row r="69" spans="1:25" s="204" customFormat="1" ht="19.5" customHeight="1">
      <c r="A69" s="219" t="s">
        <v>331</v>
      </c>
      <c r="B69" s="217">
        <v>10396</v>
      </c>
      <c r="C69" s="214">
        <v>11411</v>
      </c>
      <c r="D69" s="213">
        <v>419</v>
      </c>
      <c r="E69" s="214">
        <v>474</v>
      </c>
      <c r="F69" s="213">
        <f t="shared" si="16"/>
        <v>22700</v>
      </c>
      <c r="G69" s="216">
        <f t="shared" si="17"/>
        <v>0.02478165938864629</v>
      </c>
      <c r="H69" s="217">
        <v>8685</v>
      </c>
      <c r="I69" s="214">
        <v>8558</v>
      </c>
      <c r="J69" s="213">
        <v>530</v>
      </c>
      <c r="K69" s="214">
        <v>552</v>
      </c>
      <c r="L69" s="213">
        <f t="shared" si="18"/>
        <v>18325</v>
      </c>
      <c r="M69" s="218">
        <f t="shared" si="19"/>
        <v>0.23874488403819916</v>
      </c>
      <c r="N69" s="217">
        <v>93547</v>
      </c>
      <c r="O69" s="214">
        <v>95920</v>
      </c>
      <c r="P69" s="213">
        <v>3664</v>
      </c>
      <c r="Q69" s="214">
        <v>4206</v>
      </c>
      <c r="R69" s="213">
        <f t="shared" si="20"/>
        <v>197337</v>
      </c>
      <c r="S69" s="216">
        <f t="shared" si="21"/>
        <v>0.02185840469766788</v>
      </c>
      <c r="T69" s="215">
        <v>59938</v>
      </c>
      <c r="U69" s="214">
        <v>54795</v>
      </c>
      <c r="V69" s="213">
        <v>1484</v>
      </c>
      <c r="W69" s="214">
        <v>1716</v>
      </c>
      <c r="X69" s="213">
        <f t="shared" si="22"/>
        <v>117933</v>
      </c>
      <c r="Y69" s="212">
        <f t="shared" si="23"/>
        <v>0.6732975503039862</v>
      </c>
    </row>
    <row r="70" spans="1:25" s="204" customFormat="1" ht="19.5" customHeight="1">
      <c r="A70" s="219" t="s">
        <v>332</v>
      </c>
      <c r="B70" s="217">
        <v>8172</v>
      </c>
      <c r="C70" s="214">
        <v>8785</v>
      </c>
      <c r="D70" s="213">
        <v>132</v>
      </c>
      <c r="E70" s="214">
        <v>116</v>
      </c>
      <c r="F70" s="213">
        <f>SUM(B70:E70)</f>
        <v>17205</v>
      </c>
      <c r="G70" s="216">
        <f>F70/$F$9</f>
        <v>0.018782751091703055</v>
      </c>
      <c r="H70" s="217">
        <v>8245</v>
      </c>
      <c r="I70" s="214">
        <v>8490</v>
      </c>
      <c r="J70" s="213">
        <v>670</v>
      </c>
      <c r="K70" s="214">
        <v>728</v>
      </c>
      <c r="L70" s="213">
        <f>SUM(H70:K70)</f>
        <v>18133</v>
      </c>
      <c r="M70" s="218">
        <f>IF(ISERROR(F70/L70-1),"         /0",(F70/L70-1))</f>
        <v>-0.05117741134947329</v>
      </c>
      <c r="N70" s="217">
        <v>91952</v>
      </c>
      <c r="O70" s="214">
        <v>85913</v>
      </c>
      <c r="P70" s="213">
        <v>6057</v>
      </c>
      <c r="Q70" s="214">
        <v>6127</v>
      </c>
      <c r="R70" s="213">
        <f>SUM(N70:Q70)</f>
        <v>190049</v>
      </c>
      <c r="S70" s="216">
        <f>R70/$R$9</f>
        <v>0.021051135643022256</v>
      </c>
      <c r="T70" s="215">
        <v>94769</v>
      </c>
      <c r="U70" s="214">
        <v>86606</v>
      </c>
      <c r="V70" s="213">
        <v>6514</v>
      </c>
      <c r="W70" s="214">
        <v>6513</v>
      </c>
      <c r="X70" s="213">
        <f>SUM(T70:W70)</f>
        <v>194402</v>
      </c>
      <c r="Y70" s="212">
        <f>IF(ISERROR(R70/X70-1),"         /0",(R70/X70-1))</f>
        <v>-0.022391744940895686</v>
      </c>
    </row>
    <row r="71" spans="1:25" s="204" customFormat="1" ht="19.5" customHeight="1">
      <c r="A71" s="219" t="s">
        <v>333</v>
      </c>
      <c r="B71" s="217">
        <v>5061</v>
      </c>
      <c r="C71" s="214">
        <v>5209</v>
      </c>
      <c r="D71" s="213">
        <v>0</v>
      </c>
      <c r="E71" s="214">
        <v>0</v>
      </c>
      <c r="F71" s="213">
        <f t="shared" si="16"/>
        <v>10270</v>
      </c>
      <c r="G71" s="216">
        <f t="shared" si="17"/>
        <v>0.0112117903930131</v>
      </c>
      <c r="H71" s="217">
        <v>3635</v>
      </c>
      <c r="I71" s="214">
        <v>4218</v>
      </c>
      <c r="J71" s="213"/>
      <c r="K71" s="214"/>
      <c r="L71" s="213">
        <f t="shared" si="18"/>
        <v>7853</v>
      </c>
      <c r="M71" s="218">
        <f t="shared" si="19"/>
        <v>0.3077804660639245</v>
      </c>
      <c r="N71" s="217">
        <v>49177</v>
      </c>
      <c r="O71" s="214">
        <v>52557</v>
      </c>
      <c r="P71" s="213">
        <v>368</v>
      </c>
      <c r="Q71" s="214">
        <v>337</v>
      </c>
      <c r="R71" s="213">
        <f t="shared" si="20"/>
        <v>102439</v>
      </c>
      <c r="S71" s="216">
        <f t="shared" si="21"/>
        <v>0.011346848887053113</v>
      </c>
      <c r="T71" s="215">
        <v>41235</v>
      </c>
      <c r="U71" s="214">
        <v>44440</v>
      </c>
      <c r="V71" s="213"/>
      <c r="W71" s="214"/>
      <c r="X71" s="213">
        <f t="shared" si="22"/>
        <v>85675</v>
      </c>
      <c r="Y71" s="212">
        <f t="shared" si="23"/>
        <v>0.19566968193755474</v>
      </c>
    </row>
    <row r="72" spans="1:25" s="204" customFormat="1" ht="19.5" customHeight="1">
      <c r="A72" s="219" t="s">
        <v>334</v>
      </c>
      <c r="B72" s="217">
        <v>4320</v>
      </c>
      <c r="C72" s="214">
        <v>3855</v>
      </c>
      <c r="D72" s="213">
        <v>0</v>
      </c>
      <c r="E72" s="214">
        <v>3</v>
      </c>
      <c r="F72" s="213">
        <f aca="true" t="shared" si="32" ref="F72:F78">SUM(B72:E72)</f>
        <v>8178</v>
      </c>
      <c r="G72" s="216">
        <f aca="true" t="shared" si="33" ref="G72:G78">F72/$F$9</f>
        <v>0.008927947598253275</v>
      </c>
      <c r="H72" s="217">
        <v>3909</v>
      </c>
      <c r="I72" s="214">
        <v>3646</v>
      </c>
      <c r="J72" s="213"/>
      <c r="K72" s="214"/>
      <c r="L72" s="213">
        <f aca="true" t="shared" si="34" ref="L72:L78">SUM(H72:K72)</f>
        <v>7555</v>
      </c>
      <c r="M72" s="218">
        <f aca="true" t="shared" si="35" ref="M72:M78">IF(ISERROR(F72/L72-1),"         /0",(F72/L72-1))</f>
        <v>0.08246194573130383</v>
      </c>
      <c r="N72" s="217">
        <v>40969</v>
      </c>
      <c r="O72" s="214">
        <v>36282</v>
      </c>
      <c r="P72" s="213">
        <v>5</v>
      </c>
      <c r="Q72" s="214">
        <v>8</v>
      </c>
      <c r="R72" s="213">
        <f aca="true" t="shared" si="36" ref="R72:R78">SUM(N72:Q72)</f>
        <v>77264</v>
      </c>
      <c r="S72" s="216">
        <f aca="true" t="shared" si="37" ref="S72:S78">R72/$R$9</f>
        <v>0.008558292568350645</v>
      </c>
      <c r="T72" s="215">
        <v>41118</v>
      </c>
      <c r="U72" s="214">
        <v>37595</v>
      </c>
      <c r="V72" s="213"/>
      <c r="W72" s="214">
        <v>0</v>
      </c>
      <c r="X72" s="213">
        <f aca="true" t="shared" si="38" ref="X72:X78">SUM(T72:W72)</f>
        <v>78713</v>
      </c>
      <c r="Y72" s="212">
        <f aca="true" t="shared" si="39" ref="Y72:Y78">IF(ISERROR(R72/X72-1),"         /0",(R72/X72-1))</f>
        <v>-0.018408649143089484</v>
      </c>
    </row>
    <row r="73" spans="1:25" s="204" customFormat="1" ht="19.5" customHeight="1">
      <c r="A73" s="219" t="s">
        <v>335</v>
      </c>
      <c r="B73" s="217">
        <v>4028</v>
      </c>
      <c r="C73" s="214">
        <v>4109</v>
      </c>
      <c r="D73" s="213">
        <v>2</v>
      </c>
      <c r="E73" s="214">
        <v>0</v>
      </c>
      <c r="F73" s="213">
        <f t="shared" si="32"/>
        <v>8139</v>
      </c>
      <c r="G73" s="216">
        <f t="shared" si="33"/>
        <v>0.008885371179039302</v>
      </c>
      <c r="H73" s="217">
        <v>4274</v>
      </c>
      <c r="I73" s="214">
        <v>4277</v>
      </c>
      <c r="J73" s="213"/>
      <c r="K73" s="214"/>
      <c r="L73" s="213">
        <f t="shared" si="34"/>
        <v>8551</v>
      </c>
      <c r="M73" s="218">
        <f t="shared" si="35"/>
        <v>-0.04818149923985504</v>
      </c>
      <c r="N73" s="217">
        <v>36730</v>
      </c>
      <c r="O73" s="214">
        <v>35968</v>
      </c>
      <c r="P73" s="213">
        <v>12</v>
      </c>
      <c r="Q73" s="214">
        <v>0</v>
      </c>
      <c r="R73" s="213">
        <f t="shared" si="36"/>
        <v>72710</v>
      </c>
      <c r="S73" s="216">
        <f t="shared" si="37"/>
        <v>0.008053860176081685</v>
      </c>
      <c r="T73" s="215">
        <v>44376</v>
      </c>
      <c r="U73" s="214">
        <v>42400</v>
      </c>
      <c r="V73" s="213"/>
      <c r="W73" s="214">
        <v>0</v>
      </c>
      <c r="X73" s="213">
        <f t="shared" si="38"/>
        <v>86776</v>
      </c>
      <c r="Y73" s="212">
        <f t="shared" si="39"/>
        <v>-0.16209551027933988</v>
      </c>
    </row>
    <row r="74" spans="1:25" s="204" customFormat="1" ht="19.5" customHeight="1">
      <c r="A74" s="219" t="s">
        <v>336</v>
      </c>
      <c r="B74" s="217">
        <v>2880</v>
      </c>
      <c r="C74" s="214">
        <v>3033</v>
      </c>
      <c r="D74" s="213">
        <v>0</v>
      </c>
      <c r="E74" s="214">
        <v>0</v>
      </c>
      <c r="F74" s="213">
        <f t="shared" si="32"/>
        <v>5913</v>
      </c>
      <c r="G74" s="216">
        <f t="shared" si="33"/>
        <v>0.006455240174672489</v>
      </c>
      <c r="H74" s="217">
        <v>3096</v>
      </c>
      <c r="I74" s="214">
        <v>3381</v>
      </c>
      <c r="J74" s="213"/>
      <c r="K74" s="214"/>
      <c r="L74" s="213">
        <f t="shared" si="34"/>
        <v>6477</v>
      </c>
      <c r="M74" s="218">
        <f t="shared" si="35"/>
        <v>-0.08707735062528954</v>
      </c>
      <c r="N74" s="217">
        <v>32574</v>
      </c>
      <c r="O74" s="214">
        <v>29512</v>
      </c>
      <c r="P74" s="213">
        <v>842</v>
      </c>
      <c r="Q74" s="214">
        <v>823</v>
      </c>
      <c r="R74" s="213">
        <f t="shared" si="36"/>
        <v>63751</v>
      </c>
      <c r="S74" s="216">
        <f t="shared" si="37"/>
        <v>0.007061499657342643</v>
      </c>
      <c r="T74" s="215">
        <v>34829</v>
      </c>
      <c r="U74" s="214">
        <v>31145</v>
      </c>
      <c r="V74" s="213">
        <v>716</v>
      </c>
      <c r="W74" s="214">
        <v>645</v>
      </c>
      <c r="X74" s="213">
        <f t="shared" si="38"/>
        <v>67335</v>
      </c>
      <c r="Y74" s="212">
        <f t="shared" si="39"/>
        <v>-0.05322640528699785</v>
      </c>
    </row>
    <row r="75" spans="1:25" s="204" customFormat="1" ht="19.5" customHeight="1">
      <c r="A75" s="219" t="s">
        <v>337</v>
      </c>
      <c r="B75" s="217">
        <v>2704</v>
      </c>
      <c r="C75" s="214">
        <v>2841</v>
      </c>
      <c r="D75" s="213">
        <v>0</v>
      </c>
      <c r="E75" s="214">
        <v>0</v>
      </c>
      <c r="F75" s="213">
        <f t="shared" si="32"/>
        <v>5545</v>
      </c>
      <c r="G75" s="216">
        <f t="shared" si="33"/>
        <v>0.006053493449781659</v>
      </c>
      <c r="H75" s="217">
        <v>2716</v>
      </c>
      <c r="I75" s="214">
        <v>2560</v>
      </c>
      <c r="J75" s="213">
        <v>2</v>
      </c>
      <c r="K75" s="214"/>
      <c r="L75" s="213">
        <f t="shared" si="34"/>
        <v>5278</v>
      </c>
      <c r="M75" s="218">
        <f t="shared" si="35"/>
        <v>0.050587343690791986</v>
      </c>
      <c r="N75" s="217">
        <v>20104</v>
      </c>
      <c r="O75" s="214">
        <v>22222</v>
      </c>
      <c r="P75" s="213">
        <v>152</v>
      </c>
      <c r="Q75" s="214">
        <v>231</v>
      </c>
      <c r="R75" s="213">
        <f t="shared" si="36"/>
        <v>42709</v>
      </c>
      <c r="S75" s="216">
        <f t="shared" si="37"/>
        <v>0.004730742872510971</v>
      </c>
      <c r="T75" s="215">
        <v>18739</v>
      </c>
      <c r="U75" s="214">
        <v>19676</v>
      </c>
      <c r="V75" s="213">
        <v>211</v>
      </c>
      <c r="W75" s="214">
        <v>324</v>
      </c>
      <c r="X75" s="213">
        <f t="shared" si="38"/>
        <v>38950</v>
      </c>
      <c r="Y75" s="212">
        <f t="shared" si="39"/>
        <v>0.09650834403080877</v>
      </c>
    </row>
    <row r="76" spans="1:25" s="204" customFormat="1" ht="19.5" customHeight="1">
      <c r="A76" s="219" t="s">
        <v>338</v>
      </c>
      <c r="B76" s="217">
        <v>2396</v>
      </c>
      <c r="C76" s="214">
        <v>2868</v>
      </c>
      <c r="D76" s="213">
        <v>0</v>
      </c>
      <c r="E76" s="214">
        <v>0</v>
      </c>
      <c r="F76" s="213">
        <f t="shared" si="32"/>
        <v>5264</v>
      </c>
      <c r="G76" s="216">
        <f t="shared" si="33"/>
        <v>0.005746724890829695</v>
      </c>
      <c r="H76" s="217">
        <v>1953</v>
      </c>
      <c r="I76" s="214">
        <v>2395</v>
      </c>
      <c r="J76" s="213"/>
      <c r="K76" s="214"/>
      <c r="L76" s="213">
        <f t="shared" si="34"/>
        <v>4348</v>
      </c>
      <c r="M76" s="218">
        <f t="shared" si="35"/>
        <v>0.21067157313707452</v>
      </c>
      <c r="N76" s="217">
        <v>17932</v>
      </c>
      <c r="O76" s="214">
        <v>25210</v>
      </c>
      <c r="P76" s="213"/>
      <c r="Q76" s="214"/>
      <c r="R76" s="213">
        <f t="shared" si="36"/>
        <v>43142</v>
      </c>
      <c r="S76" s="216">
        <f t="shared" si="37"/>
        <v>0.004778704933523808</v>
      </c>
      <c r="T76" s="215">
        <v>15172</v>
      </c>
      <c r="U76" s="214">
        <v>21024</v>
      </c>
      <c r="V76" s="213">
        <v>23</v>
      </c>
      <c r="W76" s="214"/>
      <c r="X76" s="213">
        <f t="shared" si="38"/>
        <v>36219</v>
      </c>
      <c r="Y76" s="212">
        <f t="shared" si="39"/>
        <v>0.1911427703691433</v>
      </c>
    </row>
    <row r="77" spans="1:25" s="204" customFormat="1" ht="19.5" customHeight="1">
      <c r="A77" s="219" t="s">
        <v>339</v>
      </c>
      <c r="B77" s="217">
        <v>2629</v>
      </c>
      <c r="C77" s="214">
        <v>2415</v>
      </c>
      <c r="D77" s="213">
        <v>0</v>
      </c>
      <c r="E77" s="214">
        <v>0</v>
      </c>
      <c r="F77" s="213">
        <f t="shared" si="32"/>
        <v>5044</v>
      </c>
      <c r="G77" s="216">
        <f t="shared" si="33"/>
        <v>0.005506550218340611</v>
      </c>
      <c r="H77" s="217">
        <v>1335</v>
      </c>
      <c r="I77" s="214">
        <v>1278</v>
      </c>
      <c r="J77" s="213"/>
      <c r="K77" s="214"/>
      <c r="L77" s="213">
        <f t="shared" si="34"/>
        <v>2613</v>
      </c>
      <c r="M77" s="218">
        <f t="shared" si="35"/>
        <v>0.9303482587064678</v>
      </c>
      <c r="N77" s="217">
        <v>24687</v>
      </c>
      <c r="O77" s="214">
        <v>23578</v>
      </c>
      <c r="P77" s="213">
        <v>5</v>
      </c>
      <c r="Q77" s="214">
        <v>8</v>
      </c>
      <c r="R77" s="213">
        <f t="shared" si="36"/>
        <v>48278</v>
      </c>
      <c r="S77" s="216">
        <f t="shared" si="37"/>
        <v>0.0053476036526044785</v>
      </c>
      <c r="T77" s="215">
        <v>12343</v>
      </c>
      <c r="U77" s="214">
        <v>11545</v>
      </c>
      <c r="V77" s="213"/>
      <c r="W77" s="214">
        <v>0</v>
      </c>
      <c r="X77" s="213">
        <f t="shared" si="38"/>
        <v>23888</v>
      </c>
      <c r="Y77" s="212">
        <f t="shared" si="39"/>
        <v>1.0210147354320163</v>
      </c>
    </row>
    <row r="78" spans="1:25" s="204" customFormat="1" ht="19.5" customHeight="1">
      <c r="A78" s="219" t="s">
        <v>340</v>
      </c>
      <c r="B78" s="217">
        <v>2343</v>
      </c>
      <c r="C78" s="214">
        <v>2603</v>
      </c>
      <c r="D78" s="213">
        <v>0</v>
      </c>
      <c r="E78" s="214">
        <v>0</v>
      </c>
      <c r="F78" s="213">
        <f t="shared" si="32"/>
        <v>4946</v>
      </c>
      <c r="G78" s="216">
        <f t="shared" si="33"/>
        <v>0.005399563318777292</v>
      </c>
      <c r="H78" s="217">
        <v>1807</v>
      </c>
      <c r="I78" s="214">
        <v>1768</v>
      </c>
      <c r="J78" s="213"/>
      <c r="K78" s="214"/>
      <c r="L78" s="213">
        <f t="shared" si="34"/>
        <v>3575</v>
      </c>
      <c r="M78" s="218">
        <f t="shared" si="35"/>
        <v>0.38349650349650344</v>
      </c>
      <c r="N78" s="217">
        <v>18920</v>
      </c>
      <c r="O78" s="214">
        <v>19527</v>
      </c>
      <c r="P78" s="213"/>
      <c r="Q78" s="214">
        <v>3</v>
      </c>
      <c r="R78" s="213">
        <f t="shared" si="36"/>
        <v>38450</v>
      </c>
      <c r="S78" s="216">
        <f t="shared" si="37"/>
        <v>0.004258986711186093</v>
      </c>
      <c r="T78" s="215">
        <v>17815</v>
      </c>
      <c r="U78" s="214">
        <v>18385</v>
      </c>
      <c r="V78" s="213">
        <v>73</v>
      </c>
      <c r="W78" s="214">
        <v>32</v>
      </c>
      <c r="X78" s="213">
        <f t="shared" si="38"/>
        <v>36305</v>
      </c>
      <c r="Y78" s="212">
        <f t="shared" si="39"/>
        <v>0.05908277096818626</v>
      </c>
    </row>
    <row r="79" spans="1:25" s="204" customFormat="1" ht="19.5" customHeight="1">
      <c r="A79" s="219" t="s">
        <v>341</v>
      </c>
      <c r="B79" s="217">
        <v>2351</v>
      </c>
      <c r="C79" s="214">
        <v>2326</v>
      </c>
      <c r="D79" s="213">
        <v>0</v>
      </c>
      <c r="E79" s="214">
        <v>0</v>
      </c>
      <c r="F79" s="213">
        <f t="shared" si="16"/>
        <v>4677</v>
      </c>
      <c r="G79" s="216">
        <f t="shared" si="17"/>
        <v>0.00510589519650655</v>
      </c>
      <c r="H79" s="217">
        <v>3696</v>
      </c>
      <c r="I79" s="214">
        <v>3135</v>
      </c>
      <c r="J79" s="213"/>
      <c r="K79" s="214"/>
      <c r="L79" s="213">
        <f t="shared" si="18"/>
        <v>6831</v>
      </c>
      <c r="M79" s="218">
        <f t="shared" si="19"/>
        <v>-0.3153271848924023</v>
      </c>
      <c r="N79" s="217">
        <v>29265</v>
      </c>
      <c r="O79" s="214">
        <v>24729</v>
      </c>
      <c r="P79" s="213"/>
      <c r="Q79" s="214">
        <v>0</v>
      </c>
      <c r="R79" s="213">
        <f t="shared" si="20"/>
        <v>53994</v>
      </c>
      <c r="S79" s="216">
        <f t="shared" si="21"/>
        <v>0.005980747164727748</v>
      </c>
      <c r="T79" s="215">
        <v>32491</v>
      </c>
      <c r="U79" s="214">
        <v>26529</v>
      </c>
      <c r="V79" s="213"/>
      <c r="W79" s="214"/>
      <c r="X79" s="213">
        <f t="shared" si="22"/>
        <v>59020</v>
      </c>
      <c r="Y79" s="212">
        <f t="shared" si="23"/>
        <v>-0.08515757370382926</v>
      </c>
    </row>
    <row r="80" spans="1:25" s="204" customFormat="1" ht="19.5" customHeight="1">
      <c r="A80" s="219" t="s">
        <v>342</v>
      </c>
      <c r="B80" s="217">
        <v>1906</v>
      </c>
      <c r="C80" s="214">
        <v>1956</v>
      </c>
      <c r="D80" s="213">
        <v>0</v>
      </c>
      <c r="E80" s="214">
        <v>0</v>
      </c>
      <c r="F80" s="213">
        <f t="shared" si="16"/>
        <v>3862</v>
      </c>
      <c r="G80" s="216">
        <f t="shared" si="17"/>
        <v>0.004216157205240175</v>
      </c>
      <c r="H80" s="217">
        <v>1743</v>
      </c>
      <c r="I80" s="214">
        <v>1743</v>
      </c>
      <c r="J80" s="213"/>
      <c r="K80" s="214"/>
      <c r="L80" s="213">
        <f t="shared" si="18"/>
        <v>3486</v>
      </c>
      <c r="M80" s="218">
        <f t="shared" si="19"/>
        <v>0.10786001147446922</v>
      </c>
      <c r="N80" s="217">
        <v>17142</v>
      </c>
      <c r="O80" s="214">
        <v>17276</v>
      </c>
      <c r="P80" s="213"/>
      <c r="Q80" s="214"/>
      <c r="R80" s="213">
        <f t="shared" si="20"/>
        <v>34418</v>
      </c>
      <c r="S80" s="216">
        <f t="shared" si="21"/>
        <v>0.003812374632655473</v>
      </c>
      <c r="T80" s="215">
        <v>16564</v>
      </c>
      <c r="U80" s="214">
        <v>15984</v>
      </c>
      <c r="V80" s="213"/>
      <c r="W80" s="214"/>
      <c r="X80" s="213">
        <f t="shared" si="22"/>
        <v>32548</v>
      </c>
      <c r="Y80" s="212">
        <f t="shared" si="23"/>
        <v>0.05745360698045965</v>
      </c>
    </row>
    <row r="81" spans="1:25" s="204" customFormat="1" ht="19.5" customHeight="1">
      <c r="A81" s="219" t="s">
        <v>343</v>
      </c>
      <c r="B81" s="217">
        <v>740</v>
      </c>
      <c r="C81" s="214">
        <v>814</v>
      </c>
      <c r="D81" s="213">
        <v>0</v>
      </c>
      <c r="E81" s="214">
        <v>0</v>
      </c>
      <c r="F81" s="213">
        <f t="shared" si="16"/>
        <v>1554</v>
      </c>
      <c r="G81" s="216">
        <f t="shared" si="17"/>
        <v>0.0016965065502183407</v>
      </c>
      <c r="H81" s="217">
        <v>1334</v>
      </c>
      <c r="I81" s="214">
        <v>1377</v>
      </c>
      <c r="J81" s="213"/>
      <c r="K81" s="214"/>
      <c r="L81" s="213">
        <f t="shared" si="18"/>
        <v>2711</v>
      </c>
      <c r="M81" s="218">
        <f t="shared" si="19"/>
        <v>-0.42677978605680555</v>
      </c>
      <c r="N81" s="217">
        <v>12477</v>
      </c>
      <c r="O81" s="214">
        <v>11828</v>
      </c>
      <c r="P81" s="213"/>
      <c r="Q81" s="214"/>
      <c r="R81" s="213">
        <f t="shared" si="20"/>
        <v>24305</v>
      </c>
      <c r="S81" s="216">
        <f t="shared" si="21"/>
        <v>0.0026921891291385694</v>
      </c>
      <c r="T81" s="215">
        <v>12674</v>
      </c>
      <c r="U81" s="214">
        <v>11823</v>
      </c>
      <c r="V81" s="213"/>
      <c r="W81" s="214"/>
      <c r="X81" s="213">
        <f t="shared" si="22"/>
        <v>24497</v>
      </c>
      <c r="Y81" s="212">
        <f t="shared" si="23"/>
        <v>-0.00783769441156057</v>
      </c>
    </row>
    <row r="82" spans="1:25" s="204" customFormat="1" ht="19.5" customHeight="1">
      <c r="A82" s="219" t="s">
        <v>344</v>
      </c>
      <c r="B82" s="217">
        <v>270</v>
      </c>
      <c r="C82" s="214">
        <v>322</v>
      </c>
      <c r="D82" s="213">
        <v>0</v>
      </c>
      <c r="E82" s="214">
        <v>0</v>
      </c>
      <c r="F82" s="213">
        <f t="shared" si="16"/>
        <v>592</v>
      </c>
      <c r="G82" s="216">
        <f t="shared" si="17"/>
        <v>0.0006462882096069869</v>
      </c>
      <c r="H82" s="217">
        <v>240</v>
      </c>
      <c r="I82" s="214">
        <v>228</v>
      </c>
      <c r="J82" s="213"/>
      <c r="K82" s="214"/>
      <c r="L82" s="213">
        <f t="shared" si="18"/>
        <v>468</v>
      </c>
      <c r="M82" s="218">
        <f t="shared" si="19"/>
        <v>0.2649572649572649</v>
      </c>
      <c r="N82" s="217">
        <v>2504</v>
      </c>
      <c r="O82" s="214">
        <v>2336</v>
      </c>
      <c r="P82" s="213">
        <v>16</v>
      </c>
      <c r="Q82" s="214">
        <v>13</v>
      </c>
      <c r="R82" s="213">
        <f t="shared" si="20"/>
        <v>4869</v>
      </c>
      <c r="S82" s="216">
        <f t="shared" si="21"/>
        <v>0.0005393239609041635</v>
      </c>
      <c r="T82" s="215">
        <v>1869</v>
      </c>
      <c r="U82" s="214">
        <v>1799</v>
      </c>
      <c r="V82" s="213"/>
      <c r="W82" s="214">
        <v>9</v>
      </c>
      <c r="X82" s="213">
        <f t="shared" si="22"/>
        <v>3677</v>
      </c>
      <c r="Y82" s="212">
        <f t="shared" si="23"/>
        <v>0.32417731846614095</v>
      </c>
    </row>
    <row r="83" spans="1:25" s="204" customFormat="1" ht="19.5" customHeight="1" thickBot="1">
      <c r="A83" s="219" t="s">
        <v>277</v>
      </c>
      <c r="B83" s="217">
        <v>22153</v>
      </c>
      <c r="C83" s="214">
        <v>23031</v>
      </c>
      <c r="D83" s="213">
        <v>15</v>
      </c>
      <c r="E83" s="214">
        <v>8</v>
      </c>
      <c r="F83" s="213">
        <f t="shared" si="16"/>
        <v>45207</v>
      </c>
      <c r="G83" s="216">
        <f t="shared" si="17"/>
        <v>0.04935262008733624</v>
      </c>
      <c r="H83" s="217">
        <v>19365</v>
      </c>
      <c r="I83" s="214">
        <v>16736</v>
      </c>
      <c r="J83" s="213">
        <v>29</v>
      </c>
      <c r="K83" s="214">
        <v>75</v>
      </c>
      <c r="L83" s="213">
        <f t="shared" si="18"/>
        <v>36205</v>
      </c>
      <c r="M83" s="218">
        <f t="shared" si="19"/>
        <v>0.24863969065046265</v>
      </c>
      <c r="N83" s="217">
        <v>211361</v>
      </c>
      <c r="O83" s="214">
        <v>201278</v>
      </c>
      <c r="P83" s="213">
        <v>1172</v>
      </c>
      <c r="Q83" s="214">
        <v>1453</v>
      </c>
      <c r="R83" s="213">
        <f t="shared" si="20"/>
        <v>415264</v>
      </c>
      <c r="S83" s="216">
        <f t="shared" si="21"/>
        <v>0.04599749954834803</v>
      </c>
      <c r="T83" s="215">
        <v>134411</v>
      </c>
      <c r="U83" s="214">
        <v>105261</v>
      </c>
      <c r="V83" s="213">
        <v>3680</v>
      </c>
      <c r="W83" s="214">
        <v>3706</v>
      </c>
      <c r="X83" s="213">
        <f t="shared" si="22"/>
        <v>247058</v>
      </c>
      <c r="Y83" s="212">
        <f t="shared" si="23"/>
        <v>0.6808360789774062</v>
      </c>
    </row>
    <row r="84" spans="1:25" s="220" customFormat="1" ht="19.5" customHeight="1">
      <c r="A84" s="227" t="s">
        <v>56</v>
      </c>
      <c r="B84" s="224">
        <f>SUM(B85:B91)</f>
        <v>9603</v>
      </c>
      <c r="C84" s="223">
        <f>SUM(C85:C91)</f>
        <v>9794</v>
      </c>
      <c r="D84" s="222">
        <f>SUM(D85:D91)</f>
        <v>11</v>
      </c>
      <c r="E84" s="223">
        <f>SUM(E85:E91)</f>
        <v>8</v>
      </c>
      <c r="F84" s="222">
        <f t="shared" si="16"/>
        <v>19416</v>
      </c>
      <c r="G84" s="225">
        <f t="shared" si="17"/>
        <v>0.02119650655021834</v>
      </c>
      <c r="H84" s="224">
        <f>SUM(H85:H91)</f>
        <v>11287</v>
      </c>
      <c r="I84" s="223">
        <f>SUM(I85:I91)</f>
        <v>10952</v>
      </c>
      <c r="J84" s="222">
        <f>SUM(J85:J91)</f>
        <v>79</v>
      </c>
      <c r="K84" s="223">
        <f>SUM(K85:K91)</f>
        <v>42</v>
      </c>
      <c r="L84" s="223">
        <f t="shared" si="18"/>
        <v>22360</v>
      </c>
      <c r="M84" s="226">
        <f t="shared" si="19"/>
        <v>-0.13166368515205729</v>
      </c>
      <c r="N84" s="224">
        <f>SUM(N85:N91)</f>
        <v>105145</v>
      </c>
      <c r="O84" s="223">
        <f>SUM(O85:O91)</f>
        <v>105648</v>
      </c>
      <c r="P84" s="222">
        <f>SUM(P85:P91)</f>
        <v>448</v>
      </c>
      <c r="Q84" s="223">
        <f>SUM(Q85:Q91)</f>
        <v>577</v>
      </c>
      <c r="R84" s="222">
        <f t="shared" si="20"/>
        <v>211818</v>
      </c>
      <c r="S84" s="225">
        <f t="shared" si="21"/>
        <v>0.023462419952926288</v>
      </c>
      <c r="T84" s="224">
        <f>SUM(T85:T91)</f>
        <v>92438</v>
      </c>
      <c r="U84" s="223">
        <f>SUM(U85:U91)</f>
        <v>93065</v>
      </c>
      <c r="V84" s="222">
        <f>SUM(V85:V91)</f>
        <v>1151</v>
      </c>
      <c r="W84" s="223">
        <f>SUM(W85:W91)</f>
        <v>863</v>
      </c>
      <c r="X84" s="222">
        <f t="shared" si="22"/>
        <v>187517</v>
      </c>
      <c r="Y84" s="221">
        <f t="shared" si="23"/>
        <v>0.12959358351509453</v>
      </c>
    </row>
    <row r="85" spans="1:25" ht="19.5" customHeight="1">
      <c r="A85" s="219" t="s">
        <v>345</v>
      </c>
      <c r="B85" s="217">
        <v>3279</v>
      </c>
      <c r="C85" s="214">
        <v>3237</v>
      </c>
      <c r="D85" s="213">
        <v>8</v>
      </c>
      <c r="E85" s="214">
        <v>8</v>
      </c>
      <c r="F85" s="213">
        <f t="shared" si="16"/>
        <v>6532</v>
      </c>
      <c r="G85" s="216">
        <f t="shared" si="17"/>
        <v>0.007131004366812227</v>
      </c>
      <c r="H85" s="217">
        <v>3988</v>
      </c>
      <c r="I85" s="214">
        <v>4149</v>
      </c>
      <c r="J85" s="213">
        <v>47</v>
      </c>
      <c r="K85" s="214">
        <v>2</v>
      </c>
      <c r="L85" s="213">
        <f t="shared" si="18"/>
        <v>8186</v>
      </c>
      <c r="M85" s="218">
        <f t="shared" si="19"/>
        <v>-0.2020522843879795</v>
      </c>
      <c r="N85" s="217">
        <v>36322</v>
      </c>
      <c r="O85" s="214">
        <v>35911</v>
      </c>
      <c r="P85" s="213">
        <v>35</v>
      </c>
      <c r="Q85" s="214">
        <v>15</v>
      </c>
      <c r="R85" s="213">
        <f t="shared" si="20"/>
        <v>72283</v>
      </c>
      <c r="S85" s="216">
        <f t="shared" si="21"/>
        <v>0.008006562716376186</v>
      </c>
      <c r="T85" s="215">
        <v>24235</v>
      </c>
      <c r="U85" s="214">
        <v>26108</v>
      </c>
      <c r="V85" s="213">
        <v>54</v>
      </c>
      <c r="W85" s="214">
        <v>12</v>
      </c>
      <c r="X85" s="213">
        <f t="shared" si="22"/>
        <v>50409</v>
      </c>
      <c r="Y85" s="212">
        <f t="shared" si="23"/>
        <v>0.4339304489277709</v>
      </c>
    </row>
    <row r="86" spans="1:25" ht="19.5" customHeight="1">
      <c r="A86" s="219" t="s">
        <v>346</v>
      </c>
      <c r="B86" s="217">
        <v>1961</v>
      </c>
      <c r="C86" s="214">
        <v>2277</v>
      </c>
      <c r="D86" s="213">
        <v>0</v>
      </c>
      <c r="E86" s="214">
        <v>0</v>
      </c>
      <c r="F86" s="213">
        <f>SUM(B86:E86)</f>
        <v>4238</v>
      </c>
      <c r="G86" s="216">
        <f>F86/$F$9</f>
        <v>0.004626637554585153</v>
      </c>
      <c r="H86" s="217">
        <v>2685</v>
      </c>
      <c r="I86" s="214">
        <v>2190</v>
      </c>
      <c r="J86" s="213">
        <v>5</v>
      </c>
      <c r="K86" s="214">
        <v>2</v>
      </c>
      <c r="L86" s="213">
        <f t="shared" si="18"/>
        <v>4882</v>
      </c>
      <c r="M86" s="218">
        <f>IF(ISERROR(F86/L86-1),"         /0",(F86/L86-1))</f>
        <v>-0.13191315034821793</v>
      </c>
      <c r="N86" s="217">
        <v>21325</v>
      </c>
      <c r="O86" s="214">
        <v>22390</v>
      </c>
      <c r="P86" s="213">
        <v>146</v>
      </c>
      <c r="Q86" s="214">
        <v>247</v>
      </c>
      <c r="R86" s="213">
        <f>SUM(N86:Q86)</f>
        <v>44108</v>
      </c>
      <c r="S86" s="216">
        <f>R86/$R$9</f>
        <v>0.004885705744005102</v>
      </c>
      <c r="T86" s="215">
        <v>21483</v>
      </c>
      <c r="U86" s="214">
        <v>20473</v>
      </c>
      <c r="V86" s="213">
        <v>719</v>
      </c>
      <c r="W86" s="214">
        <v>497</v>
      </c>
      <c r="X86" s="213">
        <f>SUM(T86:W86)</f>
        <v>43172</v>
      </c>
      <c r="Y86" s="212">
        <f>IF(ISERROR(R86/X86-1),"         /0",(R86/X86-1))</f>
        <v>0.021680718984526948</v>
      </c>
    </row>
    <row r="87" spans="1:25" ht="19.5" customHeight="1">
      <c r="A87" s="219" t="s">
        <v>347</v>
      </c>
      <c r="B87" s="217">
        <v>1109</v>
      </c>
      <c r="C87" s="214">
        <v>1017</v>
      </c>
      <c r="D87" s="213">
        <v>0</v>
      </c>
      <c r="E87" s="214">
        <v>0</v>
      </c>
      <c r="F87" s="213">
        <f>SUM(B87:E87)</f>
        <v>2126</v>
      </c>
      <c r="G87" s="216">
        <f>F87/$F$9</f>
        <v>0.0023209606986899565</v>
      </c>
      <c r="H87" s="217">
        <v>2510</v>
      </c>
      <c r="I87" s="214">
        <v>2390</v>
      </c>
      <c r="J87" s="213"/>
      <c r="K87" s="214"/>
      <c r="L87" s="213">
        <f t="shared" si="18"/>
        <v>4900</v>
      </c>
      <c r="M87" s="218">
        <f>IF(ISERROR(F87/L87-1),"         /0",(F87/L87-1))</f>
        <v>-0.5661224489795919</v>
      </c>
      <c r="N87" s="217">
        <v>18990</v>
      </c>
      <c r="O87" s="214">
        <v>19187</v>
      </c>
      <c r="P87" s="213">
        <v>0</v>
      </c>
      <c r="Q87" s="214">
        <v>15</v>
      </c>
      <c r="R87" s="213">
        <f>SUM(N87:Q87)</f>
        <v>38192</v>
      </c>
      <c r="S87" s="216">
        <f>R87/$R$9</f>
        <v>0.004230408854970592</v>
      </c>
      <c r="T87" s="215">
        <v>14951</v>
      </c>
      <c r="U87" s="214">
        <v>15148</v>
      </c>
      <c r="V87" s="213">
        <v>277</v>
      </c>
      <c r="W87" s="214">
        <v>268</v>
      </c>
      <c r="X87" s="213">
        <f>SUM(T87:W87)</f>
        <v>30644</v>
      </c>
      <c r="Y87" s="212">
        <f>IF(ISERROR(R87/X87-1),"         /0",(R87/X87-1))</f>
        <v>0.24631249184179604</v>
      </c>
    </row>
    <row r="88" spans="1:25" ht="19.5" customHeight="1">
      <c r="A88" s="219" t="s">
        <v>348</v>
      </c>
      <c r="B88" s="217">
        <v>743</v>
      </c>
      <c r="C88" s="214">
        <v>941</v>
      </c>
      <c r="D88" s="213">
        <v>0</v>
      </c>
      <c r="E88" s="214">
        <v>0</v>
      </c>
      <c r="F88" s="213">
        <f>SUM(B88:E88)</f>
        <v>1684</v>
      </c>
      <c r="G88" s="216">
        <f>F88/$F$9</f>
        <v>0.0018384279475982532</v>
      </c>
      <c r="H88" s="217">
        <v>450</v>
      </c>
      <c r="I88" s="214">
        <v>693</v>
      </c>
      <c r="J88" s="213"/>
      <c r="K88" s="214"/>
      <c r="L88" s="213">
        <f t="shared" si="18"/>
        <v>1143</v>
      </c>
      <c r="M88" s="218">
        <f>IF(ISERROR(F88/L88-1),"         /0",(F88/L88-1))</f>
        <v>0.47331583552056</v>
      </c>
      <c r="N88" s="217">
        <v>6384</v>
      </c>
      <c r="O88" s="214">
        <v>7977</v>
      </c>
      <c r="P88" s="213"/>
      <c r="Q88" s="214"/>
      <c r="R88" s="213">
        <f>SUM(N88:Q88)</f>
        <v>14361</v>
      </c>
      <c r="S88" s="216">
        <f>R88/$R$9</f>
        <v>0.001590723229111664</v>
      </c>
      <c r="T88" s="215">
        <v>5430</v>
      </c>
      <c r="U88" s="214">
        <v>7660</v>
      </c>
      <c r="V88" s="213">
        <v>0</v>
      </c>
      <c r="W88" s="214"/>
      <c r="X88" s="213">
        <f>SUM(T88:W88)</f>
        <v>13090</v>
      </c>
      <c r="Y88" s="212">
        <f>IF(ISERROR(R88/X88-1),"         /0",(R88/X88-1))</f>
        <v>0.09709702062643233</v>
      </c>
    </row>
    <row r="89" spans="1:25" ht="19.5" customHeight="1">
      <c r="A89" s="219" t="s">
        <v>349</v>
      </c>
      <c r="B89" s="217">
        <v>544</v>
      </c>
      <c r="C89" s="214">
        <v>545</v>
      </c>
      <c r="D89" s="213">
        <v>0</v>
      </c>
      <c r="E89" s="214">
        <v>0</v>
      </c>
      <c r="F89" s="213">
        <f>SUM(B89:E89)</f>
        <v>1089</v>
      </c>
      <c r="G89" s="216">
        <f>F89/$F$9</f>
        <v>0.0011888646288209608</v>
      </c>
      <c r="H89" s="217">
        <v>162</v>
      </c>
      <c r="I89" s="214">
        <v>101</v>
      </c>
      <c r="J89" s="213"/>
      <c r="K89" s="214">
        <v>2</v>
      </c>
      <c r="L89" s="213">
        <f t="shared" si="18"/>
        <v>265</v>
      </c>
      <c r="M89" s="218">
        <f>IF(ISERROR(F89/L89-1),"         /0",(F89/L89-1))</f>
        <v>3.109433962264151</v>
      </c>
      <c r="N89" s="217">
        <v>3033</v>
      </c>
      <c r="O89" s="214">
        <v>2764</v>
      </c>
      <c r="P89" s="213">
        <v>150</v>
      </c>
      <c r="Q89" s="214">
        <v>150</v>
      </c>
      <c r="R89" s="213">
        <f>SUM(N89:Q89)</f>
        <v>6097</v>
      </c>
      <c r="S89" s="216">
        <f>R89/$R$9</f>
        <v>0.0006753456951391836</v>
      </c>
      <c r="T89" s="215">
        <v>3360</v>
      </c>
      <c r="U89" s="214">
        <v>2942</v>
      </c>
      <c r="V89" s="213"/>
      <c r="W89" s="214">
        <v>2</v>
      </c>
      <c r="X89" s="213">
        <f>SUM(T89:W89)</f>
        <v>6304</v>
      </c>
      <c r="Y89" s="212">
        <f>IF(ISERROR(R89/X89-1),"         /0",(R89/X89-1))</f>
        <v>-0.032836294416243694</v>
      </c>
    </row>
    <row r="90" spans="1:25" ht="19.5" customHeight="1">
      <c r="A90" s="219" t="s">
        <v>350</v>
      </c>
      <c r="B90" s="217">
        <v>299</v>
      </c>
      <c r="C90" s="214">
        <v>278</v>
      </c>
      <c r="D90" s="213">
        <v>0</v>
      </c>
      <c r="E90" s="214">
        <v>0</v>
      </c>
      <c r="F90" s="213">
        <f>SUM(B90:E90)</f>
        <v>577</v>
      </c>
      <c r="G90" s="216">
        <f>F90/$F$9</f>
        <v>0.0006299126637554585</v>
      </c>
      <c r="H90" s="217">
        <v>131</v>
      </c>
      <c r="I90" s="214">
        <v>128</v>
      </c>
      <c r="J90" s="213"/>
      <c r="K90" s="214">
        <v>10</v>
      </c>
      <c r="L90" s="213">
        <f t="shared" si="18"/>
        <v>269</v>
      </c>
      <c r="M90" s="218">
        <f>IF(ISERROR(F90/L90-1),"         /0",(F90/L90-1))</f>
        <v>1.1449814126394053</v>
      </c>
      <c r="N90" s="217">
        <v>2276</v>
      </c>
      <c r="O90" s="214">
        <v>2473</v>
      </c>
      <c r="P90" s="213"/>
      <c r="Q90" s="214"/>
      <c r="R90" s="213">
        <f>SUM(N90:Q90)</f>
        <v>4749</v>
      </c>
      <c r="S90" s="216">
        <f>R90/$R$9</f>
        <v>0.0005260319347574189</v>
      </c>
      <c r="T90" s="215">
        <v>4137</v>
      </c>
      <c r="U90" s="214">
        <v>4120</v>
      </c>
      <c r="V90" s="213"/>
      <c r="W90" s="214">
        <v>10</v>
      </c>
      <c r="X90" s="213">
        <f>SUM(T90:W90)</f>
        <v>8267</v>
      </c>
      <c r="Y90" s="212">
        <f>IF(ISERROR(R90/X90-1),"         /0",(R90/X90-1))</f>
        <v>-0.4255473569614129</v>
      </c>
    </row>
    <row r="91" spans="1:25" ht="19.5" customHeight="1" thickBot="1">
      <c r="A91" s="219" t="s">
        <v>277</v>
      </c>
      <c r="B91" s="217">
        <v>1668</v>
      </c>
      <c r="C91" s="214">
        <v>1499</v>
      </c>
      <c r="D91" s="213">
        <v>3</v>
      </c>
      <c r="E91" s="214">
        <v>0</v>
      </c>
      <c r="F91" s="213">
        <f t="shared" si="16"/>
        <v>3170</v>
      </c>
      <c r="G91" s="216">
        <f t="shared" si="17"/>
        <v>0.003460698689956332</v>
      </c>
      <c r="H91" s="217">
        <v>1361</v>
      </c>
      <c r="I91" s="214">
        <v>1301</v>
      </c>
      <c r="J91" s="213">
        <v>27</v>
      </c>
      <c r="K91" s="214">
        <v>26</v>
      </c>
      <c r="L91" s="213">
        <f t="shared" si="18"/>
        <v>2715</v>
      </c>
      <c r="M91" s="218">
        <f t="shared" si="19"/>
        <v>0.16758747697974208</v>
      </c>
      <c r="N91" s="217">
        <v>16815</v>
      </c>
      <c r="O91" s="214">
        <v>14946</v>
      </c>
      <c r="P91" s="213">
        <v>117</v>
      </c>
      <c r="Q91" s="214">
        <v>150</v>
      </c>
      <c r="R91" s="213">
        <f t="shared" si="20"/>
        <v>32028</v>
      </c>
      <c r="S91" s="216">
        <f t="shared" si="21"/>
        <v>0.003547641778566143</v>
      </c>
      <c r="T91" s="215">
        <v>18842</v>
      </c>
      <c r="U91" s="214">
        <v>16614</v>
      </c>
      <c r="V91" s="213">
        <v>101</v>
      </c>
      <c r="W91" s="214">
        <v>74</v>
      </c>
      <c r="X91" s="213">
        <f t="shared" si="22"/>
        <v>35631</v>
      </c>
      <c r="Y91" s="212">
        <f t="shared" si="23"/>
        <v>-0.10111981140018522</v>
      </c>
    </row>
    <row r="92" spans="1:25" s="204" customFormat="1" ht="19.5" customHeight="1" thickBot="1">
      <c r="A92" s="211" t="s">
        <v>55</v>
      </c>
      <c r="B92" s="208">
        <v>4330</v>
      </c>
      <c r="C92" s="207">
        <v>4975</v>
      </c>
      <c r="D92" s="206">
        <v>8</v>
      </c>
      <c r="E92" s="207">
        <v>8</v>
      </c>
      <c r="F92" s="206">
        <f>SUM(B92:E92)</f>
        <v>9321</v>
      </c>
      <c r="G92" s="209">
        <f>F92/$F$9</f>
        <v>0.010175764192139738</v>
      </c>
      <c r="H92" s="208">
        <v>4469</v>
      </c>
      <c r="I92" s="207">
        <v>3485</v>
      </c>
      <c r="J92" s="206"/>
      <c r="K92" s="207"/>
      <c r="L92" s="206">
        <f t="shared" si="18"/>
        <v>7954</v>
      </c>
      <c r="M92" s="210">
        <f>IF(ISERROR(F92/L92-1),"         /0",(F92/L92-1))</f>
        <v>0.17186321347749556</v>
      </c>
      <c r="N92" s="208">
        <v>27228</v>
      </c>
      <c r="O92" s="207">
        <v>19083</v>
      </c>
      <c r="P92" s="206">
        <v>25</v>
      </c>
      <c r="Q92" s="207">
        <v>17</v>
      </c>
      <c r="R92" s="206">
        <f>SUM(N92:Q92)</f>
        <v>46353</v>
      </c>
      <c r="S92" s="209">
        <f>R92/$R$9</f>
        <v>0.005134377399833783</v>
      </c>
      <c r="T92" s="208">
        <v>20867</v>
      </c>
      <c r="U92" s="207">
        <v>8697</v>
      </c>
      <c r="V92" s="206">
        <v>67</v>
      </c>
      <c r="W92" s="207">
        <v>66</v>
      </c>
      <c r="X92" s="206">
        <f>SUM(T92:W92)</f>
        <v>29697</v>
      </c>
      <c r="Y92" s="205">
        <f>IF(ISERROR(R92/X92-1),"         /0",(R92/X92-1))</f>
        <v>0.560864733811496</v>
      </c>
    </row>
    <row r="93" ht="15" thickTop="1">
      <c r="A93" s="89" t="s">
        <v>351</v>
      </c>
    </row>
    <row r="94" ht="14.25">
      <c r="A94" s="89" t="s">
        <v>54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93:Y65536 M93:M65536 Y3 M3 M5:M8 Y5:Y8">
    <cfRule type="cellIs" priority="1" dxfId="101" operator="lessThan" stopIfTrue="1">
      <formula>0</formula>
    </cfRule>
  </conditionalFormatting>
  <conditionalFormatting sqref="Y9:Y92 M9:M92">
    <cfRule type="cellIs" priority="2" dxfId="101" operator="lessThan" stopIfTrue="1">
      <formula>0</formula>
    </cfRule>
    <cfRule type="cellIs" priority="3" dxfId="103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6"/>
  <sheetViews>
    <sheetView showGridLines="0" zoomScale="80" zoomScaleNormal="80" zoomScalePageLayoutView="0" workbookViewId="0" topLeftCell="A1">
      <selection activeCell="A56" sqref="A56"/>
    </sheetView>
  </sheetViews>
  <sheetFormatPr defaultColWidth="8.00390625" defaultRowHeight="15"/>
  <cols>
    <col min="1" max="1" width="19.57421875" style="123" customWidth="1"/>
    <col min="2" max="3" width="10.7109375" style="123" customWidth="1"/>
    <col min="4" max="4" width="8.00390625" style="123" bestFit="1" customWidth="1"/>
    <col min="5" max="5" width="10.8515625" style="123" customWidth="1"/>
    <col min="6" max="6" width="11.140625" style="123" customWidth="1"/>
    <col min="7" max="7" width="10.57421875" style="123" customWidth="1"/>
    <col min="8" max="8" width="10.421875" style="123" customWidth="1"/>
    <col min="9" max="9" width="10.8515625" style="123" customWidth="1"/>
    <col min="10" max="10" width="8.57421875" style="123" customWidth="1"/>
    <col min="11" max="11" width="10.421875" style="123" customWidth="1"/>
    <col min="12" max="12" width="11.00390625" style="123" customWidth="1"/>
    <col min="13" max="13" width="10.57421875" style="123" bestFit="1" customWidth="1"/>
    <col min="14" max="14" width="12.421875" style="123" customWidth="1"/>
    <col min="15" max="15" width="12.140625" style="123" customWidth="1"/>
    <col min="16" max="16" width="10.00390625" style="123" customWidth="1"/>
    <col min="17" max="17" width="10.8515625" style="123" customWidth="1"/>
    <col min="18" max="18" width="12.421875" style="123" customWidth="1"/>
    <col min="19" max="19" width="11.28125" style="123" bestFit="1" customWidth="1"/>
    <col min="20" max="21" width="12.421875" style="123" customWidth="1"/>
    <col min="22" max="22" width="10.8515625" style="123" customWidth="1"/>
    <col min="23" max="23" width="11.003906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7" t="s">
        <v>28</v>
      </c>
      <c r="Y1" s="588"/>
    </row>
    <row r="2" ht="5.25" customHeight="1" thickBot="1"/>
    <row r="3" spans="1:25" ht="24.75" customHeight="1" thickTop="1">
      <c r="A3" s="645" t="s">
        <v>65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7"/>
    </row>
    <row r="4" spans="1:25" ht="21" customHeight="1" thickBot="1">
      <c r="A4" s="656" t="s">
        <v>64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54" customFormat="1" ht="17.25" customHeight="1" thickBot="1" thickTop="1">
      <c r="A5" s="592" t="s">
        <v>63</v>
      </c>
      <c r="B5" s="662" t="s">
        <v>36</v>
      </c>
      <c r="C5" s="663"/>
      <c r="D5" s="663"/>
      <c r="E5" s="663"/>
      <c r="F5" s="663"/>
      <c r="G5" s="663"/>
      <c r="H5" s="663"/>
      <c r="I5" s="663"/>
      <c r="J5" s="664"/>
      <c r="K5" s="664"/>
      <c r="L5" s="664"/>
      <c r="M5" s="665"/>
      <c r="N5" s="662" t="s">
        <v>35</v>
      </c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6"/>
    </row>
    <row r="6" spans="1:25" s="163" customFormat="1" ht="26.25" customHeight="1">
      <c r="A6" s="593"/>
      <c r="B6" s="651" t="s">
        <v>155</v>
      </c>
      <c r="C6" s="652"/>
      <c r="D6" s="652"/>
      <c r="E6" s="652"/>
      <c r="F6" s="652"/>
      <c r="G6" s="648" t="s">
        <v>34</v>
      </c>
      <c r="H6" s="651" t="s">
        <v>156</v>
      </c>
      <c r="I6" s="652"/>
      <c r="J6" s="652"/>
      <c r="K6" s="652"/>
      <c r="L6" s="652"/>
      <c r="M6" s="659" t="s">
        <v>33</v>
      </c>
      <c r="N6" s="651" t="s">
        <v>157</v>
      </c>
      <c r="O6" s="652"/>
      <c r="P6" s="652"/>
      <c r="Q6" s="652"/>
      <c r="R6" s="652"/>
      <c r="S6" s="648" t="s">
        <v>34</v>
      </c>
      <c r="T6" s="651" t="s">
        <v>158</v>
      </c>
      <c r="U6" s="652"/>
      <c r="V6" s="652"/>
      <c r="W6" s="652"/>
      <c r="X6" s="652"/>
      <c r="Y6" s="653" t="s">
        <v>33</v>
      </c>
    </row>
    <row r="7" spans="1:25" s="163" customFormat="1" ht="26.25" customHeight="1">
      <c r="A7" s="594"/>
      <c r="B7" s="640" t="s">
        <v>22</v>
      </c>
      <c r="C7" s="641"/>
      <c r="D7" s="642" t="s">
        <v>21</v>
      </c>
      <c r="E7" s="641"/>
      <c r="F7" s="643" t="s">
        <v>17</v>
      </c>
      <c r="G7" s="649"/>
      <c r="H7" s="640" t="s">
        <v>22</v>
      </c>
      <c r="I7" s="641"/>
      <c r="J7" s="642" t="s">
        <v>21</v>
      </c>
      <c r="K7" s="641"/>
      <c r="L7" s="643" t="s">
        <v>17</v>
      </c>
      <c r="M7" s="660"/>
      <c r="N7" s="640" t="s">
        <v>22</v>
      </c>
      <c r="O7" s="641"/>
      <c r="P7" s="642" t="s">
        <v>21</v>
      </c>
      <c r="Q7" s="641"/>
      <c r="R7" s="643" t="s">
        <v>17</v>
      </c>
      <c r="S7" s="649"/>
      <c r="T7" s="640" t="s">
        <v>22</v>
      </c>
      <c r="U7" s="641"/>
      <c r="V7" s="642" t="s">
        <v>21</v>
      </c>
      <c r="W7" s="641"/>
      <c r="X7" s="643" t="s">
        <v>17</v>
      </c>
      <c r="Y7" s="654"/>
    </row>
    <row r="8" spans="1:25" s="250" customFormat="1" ht="29.25" thickBot="1">
      <c r="A8" s="595"/>
      <c r="B8" s="253" t="s">
        <v>19</v>
      </c>
      <c r="C8" s="251" t="s">
        <v>18</v>
      </c>
      <c r="D8" s="252" t="s">
        <v>19</v>
      </c>
      <c r="E8" s="251" t="s">
        <v>18</v>
      </c>
      <c r="F8" s="644"/>
      <c r="G8" s="650"/>
      <c r="H8" s="253" t="s">
        <v>19</v>
      </c>
      <c r="I8" s="251" t="s">
        <v>18</v>
      </c>
      <c r="J8" s="252" t="s">
        <v>19</v>
      </c>
      <c r="K8" s="251" t="s">
        <v>18</v>
      </c>
      <c r="L8" s="644"/>
      <c r="M8" s="661"/>
      <c r="N8" s="253" t="s">
        <v>19</v>
      </c>
      <c r="O8" s="251" t="s">
        <v>18</v>
      </c>
      <c r="P8" s="252" t="s">
        <v>19</v>
      </c>
      <c r="Q8" s="251" t="s">
        <v>18</v>
      </c>
      <c r="R8" s="644"/>
      <c r="S8" s="650"/>
      <c r="T8" s="253" t="s">
        <v>19</v>
      </c>
      <c r="U8" s="251" t="s">
        <v>18</v>
      </c>
      <c r="V8" s="252" t="s">
        <v>19</v>
      </c>
      <c r="W8" s="251" t="s">
        <v>18</v>
      </c>
      <c r="X8" s="644"/>
      <c r="Y8" s="655"/>
    </row>
    <row r="9" spans="1:25" s="152" customFormat="1" ht="18" customHeight="1" thickBot="1" thickTop="1">
      <c r="A9" s="291" t="s">
        <v>24</v>
      </c>
      <c r="B9" s="288">
        <f>B10+B14+B25+B40+B50+B54</f>
        <v>445112</v>
      </c>
      <c r="C9" s="287">
        <f>C10+C14+C25+C40+C50+C54</f>
        <v>459857</v>
      </c>
      <c r="D9" s="286">
        <f>D10+D14+D25+D40+D50+D54</f>
        <v>5238</v>
      </c>
      <c r="E9" s="285">
        <f>E10+E14+E25+E40+E50+E54</f>
        <v>5793</v>
      </c>
      <c r="F9" s="284">
        <f aca="true" t="shared" si="0" ref="F9:F54">SUM(B9:E9)</f>
        <v>916000</v>
      </c>
      <c r="G9" s="289">
        <f aca="true" t="shared" si="1" ref="G9:G54">F9/$F$9</f>
        <v>1</v>
      </c>
      <c r="H9" s="288">
        <f>H10+H14+H25+H40+H50+H54</f>
        <v>414804</v>
      </c>
      <c r="I9" s="287">
        <f>I10+I14+I25+I40+I50+I54</f>
        <v>424836</v>
      </c>
      <c r="J9" s="286">
        <f>J10+J14+J25+J40+J50+J54</f>
        <v>3792</v>
      </c>
      <c r="K9" s="285">
        <f>K10+K14+K25+K40+K50+K54</f>
        <v>3968</v>
      </c>
      <c r="L9" s="284">
        <f aca="true" t="shared" si="2" ref="L9:L54">SUM(H9:K9)</f>
        <v>847400</v>
      </c>
      <c r="M9" s="290">
        <f aca="true" t="shared" si="3" ref="M9:M54">IF(ISERROR(F9/L9-1),"         /0",(F9/L9-1))</f>
        <v>0.08095350483832897</v>
      </c>
      <c r="N9" s="288">
        <f>N10+N14+N25+N40+N50+N54</f>
        <v>4521755</v>
      </c>
      <c r="O9" s="287">
        <f>O10+O14+O25+O40+O50+O54</f>
        <v>4414846</v>
      </c>
      <c r="P9" s="286">
        <f>P10+P14+P25+P40+P50+P54</f>
        <v>43590</v>
      </c>
      <c r="Q9" s="285">
        <f>Q10+Q14+Q25+Q40+Q50+Q54</f>
        <v>47778</v>
      </c>
      <c r="R9" s="284">
        <f aca="true" t="shared" si="4" ref="R9:R54">SUM(N9:Q9)</f>
        <v>9027969</v>
      </c>
      <c r="S9" s="289">
        <f aca="true" t="shared" si="5" ref="S9:S54">R9/$R$9</f>
        <v>1</v>
      </c>
      <c r="T9" s="288">
        <f>T10+T14+T25+T40+T50+T54</f>
        <v>4079161</v>
      </c>
      <c r="U9" s="287">
        <f>U10+U14+U25+U40+U50+U54</f>
        <v>3973625</v>
      </c>
      <c r="V9" s="286">
        <f>V10+V14+V25+V40+V50+V54</f>
        <v>36979</v>
      </c>
      <c r="W9" s="285">
        <f>W10+W14+W25+W40+W50+W54</f>
        <v>34940</v>
      </c>
      <c r="X9" s="284">
        <f aca="true" t="shared" si="6" ref="X9:X54">SUM(T9:W9)</f>
        <v>8124705</v>
      </c>
      <c r="Y9" s="283">
        <f>IF(ISERROR(R9/X9-1),"         /0",(R9/X9-1))</f>
        <v>0.11117499035349598</v>
      </c>
    </row>
    <row r="10" spans="1:25" s="267" customFormat="1" ht="19.5" customHeight="1">
      <c r="A10" s="276" t="s">
        <v>60</v>
      </c>
      <c r="B10" s="273">
        <f>SUM(B11:B13)</f>
        <v>126061</v>
      </c>
      <c r="C10" s="272">
        <f>SUM(C11:C13)</f>
        <v>130124</v>
      </c>
      <c r="D10" s="271">
        <f>SUM(D11:D13)</f>
        <v>139</v>
      </c>
      <c r="E10" s="270">
        <f>SUM(E11:E13)</f>
        <v>120</v>
      </c>
      <c r="F10" s="269">
        <f t="shared" si="0"/>
        <v>256444</v>
      </c>
      <c r="G10" s="274">
        <f t="shared" si="1"/>
        <v>0.2799606986899563</v>
      </c>
      <c r="H10" s="273">
        <f>SUM(H11:H13)</f>
        <v>116921</v>
      </c>
      <c r="I10" s="272">
        <f>SUM(I11:I13)</f>
        <v>123842</v>
      </c>
      <c r="J10" s="271">
        <f>SUM(J11:J13)</f>
        <v>24</v>
      </c>
      <c r="K10" s="270">
        <f>SUM(K11:K13)</f>
        <v>21</v>
      </c>
      <c r="L10" s="269">
        <f t="shared" si="2"/>
        <v>240808</v>
      </c>
      <c r="M10" s="275">
        <f t="shared" si="3"/>
        <v>0.06493139762798572</v>
      </c>
      <c r="N10" s="273">
        <f>SUM(N11:N13)</f>
        <v>1359121</v>
      </c>
      <c r="O10" s="272">
        <f>SUM(O11:O13)</f>
        <v>1336692</v>
      </c>
      <c r="P10" s="271">
        <f>SUM(P11:P13)</f>
        <v>683</v>
      </c>
      <c r="Q10" s="270">
        <f>SUM(Q11:Q13)</f>
        <v>385</v>
      </c>
      <c r="R10" s="269">
        <f t="shared" si="4"/>
        <v>2696881</v>
      </c>
      <c r="S10" s="274">
        <f t="shared" si="5"/>
        <v>0.29872510638882344</v>
      </c>
      <c r="T10" s="273">
        <f>SUM(T11:T13)</f>
        <v>1263209</v>
      </c>
      <c r="U10" s="272">
        <f>SUM(U11:U13)</f>
        <v>1263164</v>
      </c>
      <c r="V10" s="271">
        <f>SUM(V11:V13)</f>
        <v>2124</v>
      </c>
      <c r="W10" s="270">
        <f>SUM(W11:W13)</f>
        <v>461</v>
      </c>
      <c r="X10" s="269">
        <f t="shared" si="6"/>
        <v>2528958</v>
      </c>
      <c r="Y10" s="373">
        <f aca="true" t="shared" si="7" ref="Y10:Y54">IF(ISERROR(R10/X10-1),"         /0",IF(R10/X10&gt;5,"  *  ",(R10/X10-1)))</f>
        <v>0.06640007465525333</v>
      </c>
    </row>
    <row r="11" spans="1:25" ht="19.5" customHeight="1">
      <c r="A11" s="219" t="s">
        <v>352</v>
      </c>
      <c r="B11" s="217">
        <v>121520</v>
      </c>
      <c r="C11" s="214">
        <v>125337</v>
      </c>
      <c r="D11" s="213">
        <v>139</v>
      </c>
      <c r="E11" s="265">
        <v>120</v>
      </c>
      <c r="F11" s="264">
        <f t="shared" si="0"/>
        <v>247116</v>
      </c>
      <c r="G11" s="216">
        <f t="shared" si="1"/>
        <v>0.2697772925764192</v>
      </c>
      <c r="H11" s="217">
        <v>112363</v>
      </c>
      <c r="I11" s="214">
        <v>119142</v>
      </c>
      <c r="J11" s="213">
        <v>24</v>
      </c>
      <c r="K11" s="265">
        <v>21</v>
      </c>
      <c r="L11" s="264">
        <f t="shared" si="2"/>
        <v>231550</v>
      </c>
      <c r="M11" s="218">
        <f t="shared" si="3"/>
        <v>0.06722522133448505</v>
      </c>
      <c r="N11" s="217">
        <v>1301752</v>
      </c>
      <c r="O11" s="214">
        <v>1285586</v>
      </c>
      <c r="P11" s="213">
        <v>683</v>
      </c>
      <c r="Q11" s="265">
        <v>385</v>
      </c>
      <c r="R11" s="264">
        <f t="shared" si="4"/>
        <v>2588406</v>
      </c>
      <c r="S11" s="216">
        <f t="shared" si="5"/>
        <v>0.2867096685865891</v>
      </c>
      <c r="T11" s="215">
        <v>1208221</v>
      </c>
      <c r="U11" s="214">
        <v>1217333</v>
      </c>
      <c r="V11" s="213">
        <v>1979</v>
      </c>
      <c r="W11" s="265">
        <v>318</v>
      </c>
      <c r="X11" s="264">
        <f t="shared" si="6"/>
        <v>2427851</v>
      </c>
      <c r="Y11" s="212">
        <f t="shared" si="7"/>
        <v>0.0661304997711969</v>
      </c>
    </row>
    <row r="12" spans="1:25" ht="19.5" customHeight="1">
      <c r="A12" s="219" t="s">
        <v>353</v>
      </c>
      <c r="B12" s="217">
        <v>2642</v>
      </c>
      <c r="C12" s="214">
        <v>2947</v>
      </c>
      <c r="D12" s="213">
        <v>0</v>
      </c>
      <c r="E12" s="265">
        <v>0</v>
      </c>
      <c r="F12" s="264">
        <f t="shared" si="0"/>
        <v>5589</v>
      </c>
      <c r="G12" s="216">
        <f t="shared" si="1"/>
        <v>0.006101528384279476</v>
      </c>
      <c r="H12" s="217">
        <v>2981</v>
      </c>
      <c r="I12" s="214">
        <v>3261</v>
      </c>
      <c r="J12" s="213"/>
      <c r="K12" s="265"/>
      <c r="L12" s="264">
        <f t="shared" si="2"/>
        <v>6242</v>
      </c>
      <c r="M12" s="218">
        <f t="shared" si="3"/>
        <v>-0.10461390579942331</v>
      </c>
      <c r="N12" s="217">
        <v>39638</v>
      </c>
      <c r="O12" s="214">
        <v>33248</v>
      </c>
      <c r="P12" s="213"/>
      <c r="Q12" s="265"/>
      <c r="R12" s="264">
        <f t="shared" si="4"/>
        <v>72886</v>
      </c>
      <c r="S12" s="216">
        <f t="shared" si="5"/>
        <v>0.008073355147763578</v>
      </c>
      <c r="T12" s="215">
        <v>42304</v>
      </c>
      <c r="U12" s="214">
        <v>33695</v>
      </c>
      <c r="V12" s="213"/>
      <c r="W12" s="265"/>
      <c r="X12" s="264">
        <f t="shared" si="6"/>
        <v>75999</v>
      </c>
      <c r="Y12" s="212">
        <f t="shared" si="7"/>
        <v>-0.04096106527717469</v>
      </c>
    </row>
    <row r="13" spans="1:25" ht="19.5" customHeight="1" thickBot="1">
      <c r="A13" s="242" t="s">
        <v>354</v>
      </c>
      <c r="B13" s="239">
        <v>1899</v>
      </c>
      <c r="C13" s="238">
        <v>1840</v>
      </c>
      <c r="D13" s="237">
        <v>0</v>
      </c>
      <c r="E13" s="281">
        <v>0</v>
      </c>
      <c r="F13" s="280">
        <f t="shared" si="0"/>
        <v>3739</v>
      </c>
      <c r="G13" s="240">
        <f t="shared" si="1"/>
        <v>0.0040818777292576415</v>
      </c>
      <c r="H13" s="239">
        <v>1577</v>
      </c>
      <c r="I13" s="238">
        <v>1439</v>
      </c>
      <c r="J13" s="237"/>
      <c r="K13" s="281"/>
      <c r="L13" s="280">
        <f t="shared" si="2"/>
        <v>3016</v>
      </c>
      <c r="M13" s="218">
        <f t="shared" si="3"/>
        <v>0.2397214854111407</v>
      </c>
      <c r="N13" s="239">
        <v>17731</v>
      </c>
      <c r="O13" s="238">
        <v>17858</v>
      </c>
      <c r="P13" s="237">
        <v>0</v>
      </c>
      <c r="Q13" s="281"/>
      <c r="R13" s="280">
        <f t="shared" si="4"/>
        <v>35589</v>
      </c>
      <c r="S13" s="240">
        <f t="shared" si="5"/>
        <v>0.00394208265447079</v>
      </c>
      <c r="T13" s="282">
        <v>12684</v>
      </c>
      <c r="U13" s="238">
        <v>12136</v>
      </c>
      <c r="V13" s="237">
        <v>145</v>
      </c>
      <c r="W13" s="281">
        <v>143</v>
      </c>
      <c r="X13" s="280">
        <f t="shared" si="6"/>
        <v>25108</v>
      </c>
      <c r="Y13" s="236">
        <f t="shared" si="7"/>
        <v>0.4174366735701769</v>
      </c>
    </row>
    <row r="14" spans="1:25" s="267" customFormat="1" ht="19.5" customHeight="1">
      <c r="A14" s="276" t="s">
        <v>59</v>
      </c>
      <c r="B14" s="273">
        <f>SUM(B15:B24)</f>
        <v>120400</v>
      </c>
      <c r="C14" s="272">
        <f>SUM(C15:C24)</f>
        <v>122609</v>
      </c>
      <c r="D14" s="271">
        <f>SUM(D15:D24)</f>
        <v>3612</v>
      </c>
      <c r="E14" s="270">
        <f>SUM(E15:E24)</f>
        <v>4050</v>
      </c>
      <c r="F14" s="269">
        <f t="shared" si="0"/>
        <v>250671</v>
      </c>
      <c r="G14" s="274">
        <f t="shared" si="1"/>
        <v>0.27365829694323146</v>
      </c>
      <c r="H14" s="273">
        <f>SUM(H15:H24)</f>
        <v>110846</v>
      </c>
      <c r="I14" s="272">
        <f>SUM(I15:I24)</f>
        <v>110042</v>
      </c>
      <c r="J14" s="271">
        <f>SUM(J15:J24)</f>
        <v>167</v>
      </c>
      <c r="K14" s="270">
        <f>SUM(K15:K24)</f>
        <v>151</v>
      </c>
      <c r="L14" s="269">
        <f t="shared" si="2"/>
        <v>221206</v>
      </c>
      <c r="M14" s="275">
        <f t="shared" si="3"/>
        <v>0.13320163105883198</v>
      </c>
      <c r="N14" s="273">
        <f>SUM(N15:N24)</f>
        <v>1170788</v>
      </c>
      <c r="O14" s="272">
        <f>SUM(O15:O24)</f>
        <v>1168335</v>
      </c>
      <c r="P14" s="271">
        <f>SUM(P15:P24)</f>
        <v>13450</v>
      </c>
      <c r="Q14" s="270">
        <f>SUM(Q15:Q24)</f>
        <v>16808</v>
      </c>
      <c r="R14" s="269">
        <f t="shared" si="4"/>
        <v>2369381</v>
      </c>
      <c r="S14" s="274">
        <f t="shared" si="5"/>
        <v>0.2624489516966662</v>
      </c>
      <c r="T14" s="273">
        <f>SUM(T15:T24)</f>
        <v>1098122</v>
      </c>
      <c r="U14" s="272">
        <f>SUM(U15:U24)</f>
        <v>1086551</v>
      </c>
      <c r="V14" s="271">
        <f>SUM(V15:V24)</f>
        <v>1383</v>
      </c>
      <c r="W14" s="270">
        <f>SUM(W15:W24)</f>
        <v>1611</v>
      </c>
      <c r="X14" s="269">
        <f t="shared" si="6"/>
        <v>2187667</v>
      </c>
      <c r="Y14" s="268">
        <f t="shared" si="7"/>
        <v>0.083062915882536</v>
      </c>
    </row>
    <row r="15" spans="1:25" ht="19.5" customHeight="1">
      <c r="A15" s="234" t="s">
        <v>355</v>
      </c>
      <c r="B15" s="231">
        <v>32753</v>
      </c>
      <c r="C15" s="229">
        <v>32651</v>
      </c>
      <c r="D15" s="230">
        <v>0</v>
      </c>
      <c r="E15" s="277">
        <v>0</v>
      </c>
      <c r="F15" s="278">
        <f t="shared" si="0"/>
        <v>65404</v>
      </c>
      <c r="G15" s="232">
        <f t="shared" si="1"/>
        <v>0.07140174672489083</v>
      </c>
      <c r="H15" s="231">
        <v>27796</v>
      </c>
      <c r="I15" s="229">
        <v>26480</v>
      </c>
      <c r="J15" s="230">
        <v>21</v>
      </c>
      <c r="K15" s="277">
        <v>4</v>
      </c>
      <c r="L15" s="278">
        <f t="shared" si="2"/>
        <v>54301</v>
      </c>
      <c r="M15" s="218">
        <f t="shared" si="3"/>
        <v>0.2044713725345757</v>
      </c>
      <c r="N15" s="231">
        <v>306499</v>
      </c>
      <c r="O15" s="229">
        <v>302957</v>
      </c>
      <c r="P15" s="230">
        <v>52</v>
      </c>
      <c r="Q15" s="277">
        <v>63</v>
      </c>
      <c r="R15" s="278">
        <f t="shared" si="4"/>
        <v>609571</v>
      </c>
      <c r="S15" s="232">
        <f t="shared" si="5"/>
        <v>0.06752028058581061</v>
      </c>
      <c r="T15" s="235">
        <v>291284</v>
      </c>
      <c r="U15" s="229">
        <v>286089</v>
      </c>
      <c r="V15" s="230">
        <v>50</v>
      </c>
      <c r="W15" s="277">
        <v>33</v>
      </c>
      <c r="X15" s="278">
        <f t="shared" si="6"/>
        <v>577456</v>
      </c>
      <c r="Y15" s="228">
        <f t="shared" si="7"/>
        <v>0.055614626915297505</v>
      </c>
    </row>
    <row r="16" spans="1:25" ht="19.5" customHeight="1">
      <c r="A16" s="234" t="s">
        <v>356</v>
      </c>
      <c r="B16" s="231">
        <v>29924</v>
      </c>
      <c r="C16" s="229">
        <v>28431</v>
      </c>
      <c r="D16" s="230">
        <v>74</v>
      </c>
      <c r="E16" s="277">
        <v>4</v>
      </c>
      <c r="F16" s="278">
        <f t="shared" si="0"/>
        <v>58433</v>
      </c>
      <c r="G16" s="232">
        <f t="shared" si="1"/>
        <v>0.0637914847161572</v>
      </c>
      <c r="H16" s="231">
        <v>27694</v>
      </c>
      <c r="I16" s="229">
        <v>27402</v>
      </c>
      <c r="J16" s="230">
        <v>4</v>
      </c>
      <c r="K16" s="277"/>
      <c r="L16" s="278">
        <f t="shared" si="2"/>
        <v>55100</v>
      </c>
      <c r="M16" s="218">
        <f t="shared" si="3"/>
        <v>0.06049001814882038</v>
      </c>
      <c r="N16" s="231">
        <v>285622</v>
      </c>
      <c r="O16" s="229">
        <v>280264</v>
      </c>
      <c r="P16" s="230">
        <v>302</v>
      </c>
      <c r="Q16" s="277">
        <v>48</v>
      </c>
      <c r="R16" s="278">
        <f t="shared" si="4"/>
        <v>566236</v>
      </c>
      <c r="S16" s="232">
        <f t="shared" si="5"/>
        <v>0.06272019764356745</v>
      </c>
      <c r="T16" s="235">
        <v>258194</v>
      </c>
      <c r="U16" s="229">
        <v>252999</v>
      </c>
      <c r="V16" s="230">
        <v>189</v>
      </c>
      <c r="W16" s="277">
        <v>169</v>
      </c>
      <c r="X16" s="278">
        <f t="shared" si="6"/>
        <v>511551</v>
      </c>
      <c r="Y16" s="228">
        <f t="shared" si="7"/>
        <v>0.1069003872536658</v>
      </c>
    </row>
    <row r="17" spans="1:25" ht="19.5" customHeight="1">
      <c r="A17" s="234" t="s">
        <v>357</v>
      </c>
      <c r="B17" s="231">
        <v>16252</v>
      </c>
      <c r="C17" s="229">
        <v>16555</v>
      </c>
      <c r="D17" s="230">
        <v>7</v>
      </c>
      <c r="E17" s="277">
        <v>46</v>
      </c>
      <c r="F17" s="278">
        <f t="shared" si="0"/>
        <v>32860</v>
      </c>
      <c r="G17" s="232">
        <f t="shared" si="1"/>
        <v>0.03587336244541485</v>
      </c>
      <c r="H17" s="231">
        <v>14669</v>
      </c>
      <c r="I17" s="229">
        <v>14489</v>
      </c>
      <c r="J17" s="230">
        <v>4</v>
      </c>
      <c r="K17" s="277">
        <v>2</v>
      </c>
      <c r="L17" s="278">
        <f t="shared" si="2"/>
        <v>29164</v>
      </c>
      <c r="M17" s="218">
        <f t="shared" si="3"/>
        <v>0.12673158688794395</v>
      </c>
      <c r="N17" s="231">
        <v>164668</v>
      </c>
      <c r="O17" s="229">
        <v>162742</v>
      </c>
      <c r="P17" s="230">
        <v>19</v>
      </c>
      <c r="Q17" s="277">
        <v>51</v>
      </c>
      <c r="R17" s="278">
        <f t="shared" si="4"/>
        <v>327480</v>
      </c>
      <c r="S17" s="232">
        <f t="shared" si="5"/>
        <v>0.03627393935446611</v>
      </c>
      <c r="T17" s="235">
        <v>157926</v>
      </c>
      <c r="U17" s="229">
        <v>154259</v>
      </c>
      <c r="V17" s="230">
        <v>764</v>
      </c>
      <c r="W17" s="277">
        <v>1114</v>
      </c>
      <c r="X17" s="278">
        <f t="shared" si="6"/>
        <v>314063</v>
      </c>
      <c r="Y17" s="228">
        <f t="shared" si="7"/>
        <v>0.042720728006801156</v>
      </c>
    </row>
    <row r="18" spans="1:25" ht="19.5" customHeight="1">
      <c r="A18" s="234" t="s">
        <v>358</v>
      </c>
      <c r="B18" s="231">
        <v>11884</v>
      </c>
      <c r="C18" s="229">
        <v>12752</v>
      </c>
      <c r="D18" s="230">
        <v>3518</v>
      </c>
      <c r="E18" s="277">
        <v>3990</v>
      </c>
      <c r="F18" s="278">
        <f>SUM(B18:E18)</f>
        <v>32144</v>
      </c>
      <c r="G18" s="232">
        <f>F18/$F$9</f>
        <v>0.03509170305676856</v>
      </c>
      <c r="H18" s="231">
        <v>10558</v>
      </c>
      <c r="I18" s="229">
        <v>11142</v>
      </c>
      <c r="J18" s="230">
        <v>136</v>
      </c>
      <c r="K18" s="277">
        <v>143</v>
      </c>
      <c r="L18" s="278">
        <f>SUM(H18:K18)</f>
        <v>21979</v>
      </c>
      <c r="M18" s="218">
        <f>IF(ISERROR(F18/L18-1),"         /0",(F18/L18-1))</f>
        <v>0.46248691933208974</v>
      </c>
      <c r="N18" s="231">
        <v>101894</v>
      </c>
      <c r="O18" s="229">
        <v>110896</v>
      </c>
      <c r="P18" s="230">
        <v>12617</v>
      </c>
      <c r="Q18" s="277">
        <v>16015</v>
      </c>
      <c r="R18" s="278">
        <f>SUM(N18:Q18)</f>
        <v>241422</v>
      </c>
      <c r="S18" s="232">
        <f>R18/$R$9</f>
        <v>0.026741562803328192</v>
      </c>
      <c r="T18" s="235">
        <v>124272</v>
      </c>
      <c r="U18" s="229">
        <v>126636</v>
      </c>
      <c r="V18" s="230">
        <v>258</v>
      </c>
      <c r="W18" s="277">
        <v>275</v>
      </c>
      <c r="X18" s="278">
        <f>SUM(T18:W18)</f>
        <v>251441</v>
      </c>
      <c r="Y18" s="228">
        <f>IF(ISERROR(R18/X18-1),"         /0",IF(R18/X18&gt;5,"  *  ",(R18/X18-1)))</f>
        <v>-0.03984632577821434</v>
      </c>
    </row>
    <row r="19" spans="1:25" ht="19.5" customHeight="1">
      <c r="A19" s="234" t="s">
        <v>359</v>
      </c>
      <c r="B19" s="231">
        <v>16899</v>
      </c>
      <c r="C19" s="229">
        <v>15234</v>
      </c>
      <c r="D19" s="230">
        <v>2</v>
      </c>
      <c r="E19" s="277">
        <v>0</v>
      </c>
      <c r="F19" s="278">
        <f>SUM(B19:E19)</f>
        <v>32135</v>
      </c>
      <c r="G19" s="232">
        <f>F19/$F$9</f>
        <v>0.035081877729257645</v>
      </c>
      <c r="H19" s="231">
        <v>16848</v>
      </c>
      <c r="I19" s="229">
        <v>16404</v>
      </c>
      <c r="J19" s="230"/>
      <c r="K19" s="277">
        <v>2</v>
      </c>
      <c r="L19" s="278">
        <f>SUM(H19:K19)</f>
        <v>33254</v>
      </c>
      <c r="M19" s="218">
        <f>IF(ISERROR(F19/L19-1),"         /0",(F19/L19-1))</f>
        <v>-0.033650087207554025</v>
      </c>
      <c r="N19" s="231">
        <v>175882</v>
      </c>
      <c r="O19" s="229">
        <v>164286</v>
      </c>
      <c r="P19" s="230">
        <v>403</v>
      </c>
      <c r="Q19" s="277">
        <v>621</v>
      </c>
      <c r="R19" s="278">
        <f>SUM(N19:Q19)</f>
        <v>341192</v>
      </c>
      <c r="S19" s="232">
        <f>R19/$R$9</f>
        <v>0.03779277487550079</v>
      </c>
      <c r="T19" s="235">
        <v>146448</v>
      </c>
      <c r="U19" s="229">
        <v>137708</v>
      </c>
      <c r="V19" s="230">
        <v>32</v>
      </c>
      <c r="W19" s="277">
        <v>5</v>
      </c>
      <c r="X19" s="278">
        <f>SUM(T19:W19)</f>
        <v>284193</v>
      </c>
      <c r="Y19" s="228">
        <f>IF(ISERROR(R19/X19-1),"         /0",IF(R19/X19&gt;5,"  *  ",(R19/X19-1)))</f>
        <v>0.20056440517535612</v>
      </c>
    </row>
    <row r="20" spans="1:25" ht="19.5" customHeight="1">
      <c r="A20" s="234" t="s">
        <v>360</v>
      </c>
      <c r="B20" s="231">
        <v>8534</v>
      </c>
      <c r="C20" s="229">
        <v>12532</v>
      </c>
      <c r="D20" s="230">
        <v>7</v>
      </c>
      <c r="E20" s="277">
        <v>6</v>
      </c>
      <c r="F20" s="278">
        <f>SUM(B20:E20)</f>
        <v>21079</v>
      </c>
      <c r="G20" s="232">
        <f>F20/$F$9</f>
        <v>0.023012008733624453</v>
      </c>
      <c r="H20" s="231">
        <v>10264</v>
      </c>
      <c r="I20" s="229">
        <v>10361</v>
      </c>
      <c r="J20" s="230">
        <v>2</v>
      </c>
      <c r="K20" s="277">
        <v>0</v>
      </c>
      <c r="L20" s="278">
        <f>SUM(H20:K20)</f>
        <v>20627</v>
      </c>
      <c r="M20" s="218">
        <f>IF(ISERROR(F20/L20-1),"         /0",(F20/L20-1))</f>
        <v>0.021913026615600906</v>
      </c>
      <c r="N20" s="231">
        <v>104563</v>
      </c>
      <c r="O20" s="229">
        <v>112156</v>
      </c>
      <c r="P20" s="230">
        <v>52</v>
      </c>
      <c r="Q20" s="277">
        <v>6</v>
      </c>
      <c r="R20" s="278">
        <f>SUM(N20:Q20)</f>
        <v>216777</v>
      </c>
      <c r="S20" s="232">
        <f>R20/$R$9</f>
        <v>0.02401171293344051</v>
      </c>
      <c r="T20" s="235">
        <v>94305</v>
      </c>
      <c r="U20" s="229">
        <v>99763</v>
      </c>
      <c r="V20" s="230">
        <v>61</v>
      </c>
      <c r="W20" s="277">
        <v>0</v>
      </c>
      <c r="X20" s="278">
        <f>SUM(T20:W20)</f>
        <v>194129</v>
      </c>
      <c r="Y20" s="228">
        <f>IF(ISERROR(R20/X20-1),"         /0",IF(R20/X20&gt;5,"  *  ",(R20/X20-1)))</f>
        <v>0.11666469203467789</v>
      </c>
    </row>
    <row r="21" spans="1:25" ht="19.5" customHeight="1">
      <c r="A21" s="234" t="s">
        <v>361</v>
      </c>
      <c r="B21" s="231">
        <v>2714</v>
      </c>
      <c r="C21" s="229">
        <v>2750</v>
      </c>
      <c r="D21" s="230">
        <v>4</v>
      </c>
      <c r="E21" s="277">
        <v>4</v>
      </c>
      <c r="F21" s="278">
        <f t="shared" si="0"/>
        <v>5472</v>
      </c>
      <c r="G21" s="232">
        <f t="shared" si="1"/>
        <v>0.005973799126637555</v>
      </c>
      <c r="H21" s="231">
        <v>1881</v>
      </c>
      <c r="I21" s="229">
        <v>2346</v>
      </c>
      <c r="J21" s="230"/>
      <c r="K21" s="277"/>
      <c r="L21" s="278">
        <f t="shared" si="2"/>
        <v>4227</v>
      </c>
      <c r="M21" s="218">
        <f t="shared" si="3"/>
        <v>0.2945351312987934</v>
      </c>
      <c r="N21" s="231">
        <v>20774</v>
      </c>
      <c r="O21" s="229">
        <v>22554</v>
      </c>
      <c r="P21" s="230">
        <v>5</v>
      </c>
      <c r="Q21" s="277">
        <v>4</v>
      </c>
      <c r="R21" s="278">
        <f t="shared" si="4"/>
        <v>43337</v>
      </c>
      <c r="S21" s="232">
        <f t="shared" si="5"/>
        <v>0.004800304476012268</v>
      </c>
      <c r="T21" s="235">
        <v>17289</v>
      </c>
      <c r="U21" s="229">
        <v>19141</v>
      </c>
      <c r="V21" s="230">
        <v>2</v>
      </c>
      <c r="W21" s="277">
        <v>7</v>
      </c>
      <c r="X21" s="278">
        <f t="shared" si="6"/>
        <v>36439</v>
      </c>
      <c r="Y21" s="228">
        <f t="shared" si="7"/>
        <v>0.18930267021597746</v>
      </c>
    </row>
    <row r="22" spans="1:25" ht="19.5" customHeight="1">
      <c r="A22" s="234" t="s">
        <v>362</v>
      </c>
      <c r="B22" s="231">
        <v>830</v>
      </c>
      <c r="C22" s="229">
        <v>959</v>
      </c>
      <c r="D22" s="230">
        <v>0</v>
      </c>
      <c r="E22" s="277">
        <v>0</v>
      </c>
      <c r="F22" s="278">
        <f t="shared" si="0"/>
        <v>1789</v>
      </c>
      <c r="G22" s="232">
        <f t="shared" si="1"/>
        <v>0.001953056768558952</v>
      </c>
      <c r="H22" s="231">
        <v>687</v>
      </c>
      <c r="I22" s="229">
        <v>855</v>
      </c>
      <c r="J22" s="230"/>
      <c r="K22" s="277"/>
      <c r="L22" s="278">
        <f t="shared" si="2"/>
        <v>1542</v>
      </c>
      <c r="M22" s="218">
        <f t="shared" si="3"/>
        <v>0.16018158236057078</v>
      </c>
      <c r="N22" s="231">
        <v>6100</v>
      </c>
      <c r="O22" s="229">
        <v>6624</v>
      </c>
      <c r="P22" s="230"/>
      <c r="Q22" s="277"/>
      <c r="R22" s="278">
        <f t="shared" si="4"/>
        <v>12724</v>
      </c>
      <c r="S22" s="232">
        <f t="shared" si="5"/>
        <v>0.001409397839093156</v>
      </c>
      <c r="T22" s="235">
        <v>5058</v>
      </c>
      <c r="U22" s="229">
        <v>6159</v>
      </c>
      <c r="V22" s="230"/>
      <c r="W22" s="277">
        <v>0</v>
      </c>
      <c r="X22" s="278">
        <f t="shared" si="6"/>
        <v>11217</v>
      </c>
      <c r="Y22" s="228">
        <f t="shared" si="7"/>
        <v>0.13434964785593295</v>
      </c>
    </row>
    <row r="23" spans="1:25" ht="19.5" customHeight="1">
      <c r="A23" s="234" t="s">
        <v>363</v>
      </c>
      <c r="B23" s="231">
        <v>568</v>
      </c>
      <c r="C23" s="229">
        <v>745</v>
      </c>
      <c r="D23" s="230">
        <v>0</v>
      </c>
      <c r="E23" s="277">
        <v>0</v>
      </c>
      <c r="F23" s="278">
        <f>SUM(B23:E23)</f>
        <v>1313</v>
      </c>
      <c r="G23" s="232">
        <f>F23/$F$9</f>
        <v>0.001433406113537118</v>
      </c>
      <c r="H23" s="231">
        <v>430</v>
      </c>
      <c r="I23" s="229">
        <v>557</v>
      </c>
      <c r="J23" s="230"/>
      <c r="K23" s="277"/>
      <c r="L23" s="278">
        <f>SUM(H23:K23)</f>
        <v>987</v>
      </c>
      <c r="M23" s="218">
        <f>IF(ISERROR(F23/L23-1),"         /0",(F23/L23-1))</f>
        <v>0.33029381965552185</v>
      </c>
      <c r="N23" s="231">
        <v>4613</v>
      </c>
      <c r="O23" s="229">
        <v>5836</v>
      </c>
      <c r="P23" s="230"/>
      <c r="Q23" s="277">
        <v>0</v>
      </c>
      <c r="R23" s="278">
        <f>SUM(N23:Q23)</f>
        <v>10449</v>
      </c>
      <c r="S23" s="232">
        <f>R23/$R$9</f>
        <v>0.0011574031767277889</v>
      </c>
      <c r="T23" s="235">
        <v>3237</v>
      </c>
      <c r="U23" s="229">
        <v>3790</v>
      </c>
      <c r="V23" s="230">
        <v>10</v>
      </c>
      <c r="W23" s="277">
        <v>7</v>
      </c>
      <c r="X23" s="278">
        <f>SUM(T23:W23)</f>
        <v>7044</v>
      </c>
      <c r="Y23" s="228">
        <f>IF(ISERROR(R23/X23-1),"         /0",IF(R23/X23&gt;5,"  *  ",(R23/X23-1)))</f>
        <v>0.48339011925042596</v>
      </c>
    </row>
    <row r="24" spans="1:25" ht="19.5" customHeight="1" thickBot="1">
      <c r="A24" s="234" t="s">
        <v>55</v>
      </c>
      <c r="B24" s="231">
        <v>42</v>
      </c>
      <c r="C24" s="229">
        <v>0</v>
      </c>
      <c r="D24" s="230">
        <v>0</v>
      </c>
      <c r="E24" s="277">
        <v>0</v>
      </c>
      <c r="F24" s="278">
        <f t="shared" si="0"/>
        <v>42</v>
      </c>
      <c r="G24" s="232">
        <f t="shared" si="1"/>
        <v>4.585152838427948E-05</v>
      </c>
      <c r="H24" s="231">
        <v>19</v>
      </c>
      <c r="I24" s="229">
        <v>6</v>
      </c>
      <c r="J24" s="230"/>
      <c r="K24" s="277"/>
      <c r="L24" s="278">
        <f t="shared" si="2"/>
        <v>25</v>
      </c>
      <c r="M24" s="218">
        <f t="shared" si="3"/>
        <v>0.6799999999999999</v>
      </c>
      <c r="N24" s="231">
        <v>173</v>
      </c>
      <c r="O24" s="229">
        <v>20</v>
      </c>
      <c r="P24" s="230"/>
      <c r="Q24" s="277"/>
      <c r="R24" s="278">
        <f t="shared" si="4"/>
        <v>193</v>
      </c>
      <c r="S24" s="232">
        <f t="shared" si="5"/>
        <v>2.137800871934762E-05</v>
      </c>
      <c r="T24" s="235">
        <v>109</v>
      </c>
      <c r="U24" s="229">
        <v>7</v>
      </c>
      <c r="V24" s="230">
        <v>17</v>
      </c>
      <c r="W24" s="277">
        <v>1</v>
      </c>
      <c r="X24" s="278">
        <f t="shared" si="6"/>
        <v>134</v>
      </c>
      <c r="Y24" s="228">
        <f t="shared" si="7"/>
        <v>0.4402985074626866</v>
      </c>
    </row>
    <row r="25" spans="1:25" s="267" customFormat="1" ht="19.5" customHeight="1">
      <c r="A25" s="276" t="s">
        <v>58</v>
      </c>
      <c r="B25" s="273">
        <f>SUM(B26:B39)</f>
        <v>51640</v>
      </c>
      <c r="C25" s="272">
        <f>SUM(C26:C39)</f>
        <v>57690</v>
      </c>
      <c r="D25" s="271">
        <f>SUM(D26:D39)</f>
        <v>2</v>
      </c>
      <c r="E25" s="270">
        <f>SUM(E26:E39)</f>
        <v>0</v>
      </c>
      <c r="F25" s="269">
        <f t="shared" si="0"/>
        <v>109332</v>
      </c>
      <c r="G25" s="274">
        <f t="shared" si="1"/>
        <v>0.11935807860262009</v>
      </c>
      <c r="H25" s="273">
        <f>SUM(H26:H39)</f>
        <v>48305</v>
      </c>
      <c r="I25" s="272">
        <f>SUM(I26:I39)</f>
        <v>54082</v>
      </c>
      <c r="J25" s="271">
        <f>SUM(J26:J39)</f>
        <v>5</v>
      </c>
      <c r="K25" s="270">
        <f>SUM(K26:K39)</f>
        <v>0</v>
      </c>
      <c r="L25" s="269">
        <f t="shared" si="2"/>
        <v>102392</v>
      </c>
      <c r="M25" s="275">
        <f t="shared" si="3"/>
        <v>0.06777873271349333</v>
      </c>
      <c r="N25" s="273">
        <f>SUM(N26:N39)</f>
        <v>570984</v>
      </c>
      <c r="O25" s="272">
        <f>SUM(O26:O39)</f>
        <v>525075</v>
      </c>
      <c r="P25" s="271">
        <f>SUM(P26:P39)</f>
        <v>69</v>
      </c>
      <c r="Q25" s="270">
        <f>SUM(Q26:Q39)</f>
        <v>4</v>
      </c>
      <c r="R25" s="269">
        <f t="shared" si="4"/>
        <v>1096132</v>
      </c>
      <c r="S25" s="274">
        <f t="shared" si="5"/>
        <v>0.1214151267023624</v>
      </c>
      <c r="T25" s="273">
        <f>SUM(T26:T39)</f>
        <v>496669</v>
      </c>
      <c r="U25" s="272">
        <f>SUM(U26:U39)</f>
        <v>458488</v>
      </c>
      <c r="V25" s="271">
        <f>SUM(V26:V39)</f>
        <v>112</v>
      </c>
      <c r="W25" s="270">
        <f>SUM(W26:W39)</f>
        <v>5</v>
      </c>
      <c r="X25" s="269">
        <f t="shared" si="6"/>
        <v>955274</v>
      </c>
      <c r="Y25" s="268">
        <f t="shared" si="7"/>
        <v>0.1474529820763466</v>
      </c>
    </row>
    <row r="26" spans="1:25" ht="19.5" customHeight="1">
      <c r="A26" s="234" t="s">
        <v>364</v>
      </c>
      <c r="B26" s="231">
        <v>30538</v>
      </c>
      <c r="C26" s="229">
        <v>33477</v>
      </c>
      <c r="D26" s="230">
        <v>2</v>
      </c>
      <c r="E26" s="277">
        <v>0</v>
      </c>
      <c r="F26" s="278">
        <f t="shared" si="0"/>
        <v>64017</v>
      </c>
      <c r="G26" s="232">
        <f t="shared" si="1"/>
        <v>0.06988755458515283</v>
      </c>
      <c r="H26" s="231">
        <v>28252</v>
      </c>
      <c r="I26" s="229">
        <v>32505</v>
      </c>
      <c r="J26" s="230">
        <v>4</v>
      </c>
      <c r="K26" s="277"/>
      <c r="L26" s="278">
        <f t="shared" si="2"/>
        <v>60761</v>
      </c>
      <c r="M26" s="218">
        <f t="shared" si="3"/>
        <v>0.053587004822172046</v>
      </c>
      <c r="N26" s="231">
        <v>337811</v>
      </c>
      <c r="O26" s="229">
        <v>307382</v>
      </c>
      <c r="P26" s="230">
        <v>60</v>
      </c>
      <c r="Q26" s="277">
        <v>0</v>
      </c>
      <c r="R26" s="278">
        <f t="shared" si="4"/>
        <v>645253</v>
      </c>
      <c r="S26" s="232">
        <f t="shared" si="5"/>
        <v>0.07147266456054513</v>
      </c>
      <c r="T26" s="231">
        <v>307480</v>
      </c>
      <c r="U26" s="229">
        <v>292639</v>
      </c>
      <c r="V26" s="230">
        <v>107</v>
      </c>
      <c r="W26" s="277">
        <v>0</v>
      </c>
      <c r="X26" s="264">
        <f t="shared" si="6"/>
        <v>600226</v>
      </c>
      <c r="Y26" s="228">
        <f t="shared" si="7"/>
        <v>0.07501674369320899</v>
      </c>
    </row>
    <row r="27" spans="1:25" ht="19.5" customHeight="1">
      <c r="A27" s="234" t="s">
        <v>365</v>
      </c>
      <c r="B27" s="231">
        <v>4605</v>
      </c>
      <c r="C27" s="229">
        <v>5922</v>
      </c>
      <c r="D27" s="230">
        <v>0</v>
      </c>
      <c r="E27" s="277">
        <v>0</v>
      </c>
      <c r="F27" s="278">
        <f aca="true" t="shared" si="8" ref="F27:F36">SUM(B27:E27)</f>
        <v>10527</v>
      </c>
      <c r="G27" s="232">
        <f aca="true" t="shared" si="9" ref="G27:G36">F27/$F$9</f>
        <v>0.01149235807860262</v>
      </c>
      <c r="H27" s="231">
        <v>3715</v>
      </c>
      <c r="I27" s="229">
        <v>3674</v>
      </c>
      <c r="J27" s="230">
        <v>1</v>
      </c>
      <c r="K27" s="277"/>
      <c r="L27" s="278">
        <f aca="true" t="shared" si="10" ref="L27:L36">SUM(H27:K27)</f>
        <v>7390</v>
      </c>
      <c r="M27" s="218">
        <f aca="true" t="shared" si="11" ref="M27:M36">IF(ISERROR(F27/L27-1),"         /0",(F27/L27-1))</f>
        <v>0.4244925575101488</v>
      </c>
      <c r="N27" s="231">
        <v>47505</v>
      </c>
      <c r="O27" s="229">
        <v>43937</v>
      </c>
      <c r="P27" s="230">
        <v>9</v>
      </c>
      <c r="Q27" s="277">
        <v>0</v>
      </c>
      <c r="R27" s="278">
        <f aca="true" t="shared" si="12" ref="R27:R36">SUM(N27:Q27)</f>
        <v>91451</v>
      </c>
      <c r="S27" s="232">
        <f aca="true" t="shared" si="13" ref="S27:S36">R27/$R$9</f>
        <v>0.01012974235954953</v>
      </c>
      <c r="T27" s="231">
        <v>22042</v>
      </c>
      <c r="U27" s="229">
        <v>14462</v>
      </c>
      <c r="V27" s="230">
        <v>1</v>
      </c>
      <c r="W27" s="277"/>
      <c r="X27" s="264">
        <f aca="true" t="shared" si="14" ref="X27:X36">SUM(T27:W27)</f>
        <v>36505</v>
      </c>
      <c r="Y27" s="228">
        <f aca="true" t="shared" si="15" ref="Y27:Y36">IF(ISERROR(R27/X27-1),"         /0",IF(R27/X27&gt;5,"  *  ",(R27/X27-1)))</f>
        <v>1.5051636762087384</v>
      </c>
    </row>
    <row r="28" spans="1:25" ht="19.5" customHeight="1">
      <c r="A28" s="234" t="s">
        <v>366</v>
      </c>
      <c r="B28" s="231">
        <v>4536</v>
      </c>
      <c r="C28" s="229">
        <v>5896</v>
      </c>
      <c r="D28" s="230">
        <v>0</v>
      </c>
      <c r="E28" s="277">
        <v>0</v>
      </c>
      <c r="F28" s="278">
        <f t="shared" si="8"/>
        <v>10432</v>
      </c>
      <c r="G28" s="232">
        <f t="shared" si="9"/>
        <v>0.011388646288209608</v>
      </c>
      <c r="H28" s="231">
        <v>7871</v>
      </c>
      <c r="I28" s="229">
        <v>8948</v>
      </c>
      <c r="J28" s="230"/>
      <c r="K28" s="277"/>
      <c r="L28" s="278">
        <f t="shared" si="10"/>
        <v>16819</v>
      </c>
      <c r="M28" s="218">
        <f t="shared" si="11"/>
        <v>-0.3797490932873536</v>
      </c>
      <c r="N28" s="231">
        <v>67078</v>
      </c>
      <c r="O28" s="229">
        <v>62859</v>
      </c>
      <c r="P28" s="230"/>
      <c r="Q28" s="277"/>
      <c r="R28" s="278">
        <f t="shared" si="12"/>
        <v>129937</v>
      </c>
      <c r="S28" s="232">
        <f t="shared" si="13"/>
        <v>0.014392716678579645</v>
      </c>
      <c r="T28" s="231">
        <v>83335</v>
      </c>
      <c r="U28" s="229">
        <v>77566</v>
      </c>
      <c r="V28" s="230"/>
      <c r="W28" s="277"/>
      <c r="X28" s="264">
        <f t="shared" si="14"/>
        <v>160901</v>
      </c>
      <c r="Y28" s="228">
        <f t="shared" si="15"/>
        <v>-0.19244131484577476</v>
      </c>
    </row>
    <row r="29" spans="1:25" ht="19.5" customHeight="1">
      <c r="A29" s="234" t="s">
        <v>367</v>
      </c>
      <c r="B29" s="231">
        <v>3829</v>
      </c>
      <c r="C29" s="229">
        <v>4191</v>
      </c>
      <c r="D29" s="230">
        <v>0</v>
      </c>
      <c r="E29" s="277">
        <v>0</v>
      </c>
      <c r="F29" s="278">
        <f t="shared" si="8"/>
        <v>8020</v>
      </c>
      <c r="G29" s="232">
        <f t="shared" si="9"/>
        <v>0.008755458515283842</v>
      </c>
      <c r="H29" s="231">
        <v>7405</v>
      </c>
      <c r="I29" s="229">
        <v>7932</v>
      </c>
      <c r="J29" s="230"/>
      <c r="K29" s="277"/>
      <c r="L29" s="278">
        <f t="shared" si="10"/>
        <v>15337</v>
      </c>
      <c r="M29" s="218">
        <f t="shared" si="11"/>
        <v>-0.4770815674512616</v>
      </c>
      <c r="N29" s="231">
        <v>67685</v>
      </c>
      <c r="O29" s="229">
        <v>61546</v>
      </c>
      <c r="P29" s="230"/>
      <c r="Q29" s="277">
        <v>4</v>
      </c>
      <c r="R29" s="278">
        <f t="shared" si="12"/>
        <v>129235</v>
      </c>
      <c r="S29" s="232">
        <f t="shared" si="13"/>
        <v>0.014314958325621189</v>
      </c>
      <c r="T29" s="231">
        <v>72930</v>
      </c>
      <c r="U29" s="229">
        <v>68097</v>
      </c>
      <c r="V29" s="230"/>
      <c r="W29" s="277">
        <v>2</v>
      </c>
      <c r="X29" s="264">
        <f t="shared" si="14"/>
        <v>141029</v>
      </c>
      <c r="Y29" s="228">
        <f t="shared" si="15"/>
        <v>-0.08362818994674859</v>
      </c>
    </row>
    <row r="30" spans="1:25" ht="19.5" customHeight="1">
      <c r="A30" s="234" t="s">
        <v>368</v>
      </c>
      <c r="B30" s="231">
        <v>2397</v>
      </c>
      <c r="C30" s="229">
        <v>2223</v>
      </c>
      <c r="D30" s="230">
        <v>0</v>
      </c>
      <c r="E30" s="277">
        <v>0</v>
      </c>
      <c r="F30" s="278">
        <f t="shared" si="8"/>
        <v>4620</v>
      </c>
      <c r="G30" s="232">
        <f t="shared" si="9"/>
        <v>0.005043668122270742</v>
      </c>
      <c r="H30" s="231">
        <v>253</v>
      </c>
      <c r="I30" s="229">
        <v>249</v>
      </c>
      <c r="J30" s="230"/>
      <c r="K30" s="277"/>
      <c r="L30" s="278">
        <f t="shared" si="10"/>
        <v>502</v>
      </c>
      <c r="M30" s="218">
        <f t="shared" si="11"/>
        <v>8.203187250996017</v>
      </c>
      <c r="N30" s="231">
        <v>9058</v>
      </c>
      <c r="O30" s="229">
        <v>7651</v>
      </c>
      <c r="P30" s="230"/>
      <c r="Q30" s="277"/>
      <c r="R30" s="278">
        <f t="shared" si="12"/>
        <v>16709</v>
      </c>
      <c r="S30" s="232">
        <f t="shared" si="13"/>
        <v>0.001850803874049634</v>
      </c>
      <c r="T30" s="231">
        <v>2284</v>
      </c>
      <c r="U30" s="229">
        <v>1133</v>
      </c>
      <c r="V30" s="230"/>
      <c r="W30" s="277"/>
      <c r="X30" s="264">
        <f t="shared" si="14"/>
        <v>3417</v>
      </c>
      <c r="Y30" s="228">
        <f t="shared" si="15"/>
        <v>3.889961954931226</v>
      </c>
    </row>
    <row r="31" spans="1:25" ht="19.5" customHeight="1">
      <c r="A31" s="234" t="s">
        <v>369</v>
      </c>
      <c r="B31" s="231">
        <v>2169</v>
      </c>
      <c r="C31" s="229">
        <v>2133</v>
      </c>
      <c r="D31" s="230">
        <v>0</v>
      </c>
      <c r="E31" s="277">
        <v>0</v>
      </c>
      <c r="F31" s="278">
        <f t="shared" si="8"/>
        <v>4302</v>
      </c>
      <c r="G31" s="232">
        <f t="shared" si="9"/>
        <v>0.004696506550218341</v>
      </c>
      <c r="H31" s="231">
        <v>96</v>
      </c>
      <c r="I31" s="229">
        <v>37</v>
      </c>
      <c r="J31" s="230"/>
      <c r="K31" s="277"/>
      <c r="L31" s="278">
        <f t="shared" si="10"/>
        <v>133</v>
      </c>
      <c r="M31" s="218">
        <f t="shared" si="11"/>
        <v>31.345864661654133</v>
      </c>
      <c r="N31" s="231">
        <v>22829</v>
      </c>
      <c r="O31" s="229">
        <v>24399</v>
      </c>
      <c r="P31" s="230"/>
      <c r="Q31" s="277"/>
      <c r="R31" s="278">
        <f t="shared" si="12"/>
        <v>47228</v>
      </c>
      <c r="S31" s="232">
        <f t="shared" si="13"/>
        <v>0.005231298423820463</v>
      </c>
      <c r="T31" s="231">
        <v>2254</v>
      </c>
      <c r="U31" s="229">
        <v>397</v>
      </c>
      <c r="V31" s="230"/>
      <c r="W31" s="277"/>
      <c r="X31" s="264">
        <f t="shared" si="14"/>
        <v>2651</v>
      </c>
      <c r="Y31" s="228" t="str">
        <f t="shared" si="15"/>
        <v>  *  </v>
      </c>
    </row>
    <row r="32" spans="1:25" ht="19.5" customHeight="1">
      <c r="A32" s="234" t="s">
        <v>370</v>
      </c>
      <c r="B32" s="231">
        <v>607</v>
      </c>
      <c r="C32" s="229">
        <v>651</v>
      </c>
      <c r="D32" s="230">
        <v>0</v>
      </c>
      <c r="E32" s="277">
        <v>0</v>
      </c>
      <c r="F32" s="278">
        <f>SUM(B32:E32)</f>
        <v>1258</v>
      </c>
      <c r="G32" s="232">
        <f>F32/$F$9</f>
        <v>0.001373362445414847</v>
      </c>
      <c r="H32" s="231">
        <v>19</v>
      </c>
      <c r="I32" s="229">
        <v>15</v>
      </c>
      <c r="J32" s="230"/>
      <c r="K32" s="277"/>
      <c r="L32" s="278">
        <f>SUM(H32:K32)</f>
        <v>34</v>
      </c>
      <c r="M32" s="218">
        <f>IF(ISERROR(F32/L32-1),"         /0",(F32/L32-1))</f>
        <v>36</v>
      </c>
      <c r="N32" s="231">
        <v>2204</v>
      </c>
      <c r="O32" s="229">
        <v>1993</v>
      </c>
      <c r="P32" s="230"/>
      <c r="Q32" s="277"/>
      <c r="R32" s="278">
        <f>SUM(N32:Q32)</f>
        <v>4197</v>
      </c>
      <c r="S32" s="232">
        <f>R32/$R$9</f>
        <v>0.00046488861448239357</v>
      </c>
      <c r="T32" s="231">
        <v>453</v>
      </c>
      <c r="U32" s="229">
        <v>57</v>
      </c>
      <c r="V32" s="230"/>
      <c r="W32" s="277"/>
      <c r="X32" s="264">
        <f>SUM(T32:W32)</f>
        <v>510</v>
      </c>
      <c r="Y32" s="228" t="str">
        <f>IF(ISERROR(R32/X32-1),"         /0",IF(R32/X32&gt;5,"  *  ",(R32/X32-1)))</f>
        <v>  *  </v>
      </c>
    </row>
    <row r="33" spans="1:25" ht="19.5" customHeight="1">
      <c r="A33" s="234" t="s">
        <v>371</v>
      </c>
      <c r="B33" s="231">
        <v>577</v>
      </c>
      <c r="C33" s="229">
        <v>637</v>
      </c>
      <c r="D33" s="230">
        <v>0</v>
      </c>
      <c r="E33" s="277">
        <v>0</v>
      </c>
      <c r="F33" s="278">
        <f t="shared" si="8"/>
        <v>1214</v>
      </c>
      <c r="G33" s="232">
        <f t="shared" si="9"/>
        <v>0.0013253275109170305</v>
      </c>
      <c r="H33" s="231">
        <v>387</v>
      </c>
      <c r="I33" s="229">
        <v>554</v>
      </c>
      <c r="J33" s="230"/>
      <c r="K33" s="277"/>
      <c r="L33" s="278">
        <f t="shared" si="10"/>
        <v>941</v>
      </c>
      <c r="M33" s="218">
        <f t="shared" si="11"/>
        <v>0.2901168969181722</v>
      </c>
      <c r="N33" s="231">
        <v>5649</v>
      </c>
      <c r="O33" s="229">
        <v>6022</v>
      </c>
      <c r="P33" s="230"/>
      <c r="Q33" s="277"/>
      <c r="R33" s="278">
        <f t="shared" si="12"/>
        <v>11671</v>
      </c>
      <c r="S33" s="232">
        <f t="shared" si="13"/>
        <v>0.0012927603096554718</v>
      </c>
      <c r="T33" s="231">
        <v>2876</v>
      </c>
      <c r="U33" s="229">
        <v>3080</v>
      </c>
      <c r="V33" s="230">
        <v>4</v>
      </c>
      <c r="W33" s="277">
        <v>3</v>
      </c>
      <c r="X33" s="264">
        <f t="shared" si="14"/>
        <v>5963</v>
      </c>
      <c r="Y33" s="228">
        <f t="shared" si="15"/>
        <v>0.9572362904578233</v>
      </c>
    </row>
    <row r="34" spans="1:25" ht="19.5" customHeight="1">
      <c r="A34" s="234" t="s">
        <v>372</v>
      </c>
      <c r="B34" s="231">
        <v>627</v>
      </c>
      <c r="C34" s="229">
        <v>549</v>
      </c>
      <c r="D34" s="230">
        <v>0</v>
      </c>
      <c r="E34" s="277">
        <v>0</v>
      </c>
      <c r="F34" s="278">
        <f t="shared" si="8"/>
        <v>1176</v>
      </c>
      <c r="G34" s="232">
        <f t="shared" si="9"/>
        <v>0.0012838427947598253</v>
      </c>
      <c r="H34" s="231">
        <v>138</v>
      </c>
      <c r="I34" s="229">
        <v>27</v>
      </c>
      <c r="J34" s="230"/>
      <c r="K34" s="277"/>
      <c r="L34" s="278">
        <f t="shared" si="10"/>
        <v>165</v>
      </c>
      <c r="M34" s="218">
        <f t="shared" si="11"/>
        <v>6.127272727272727</v>
      </c>
      <c r="N34" s="231">
        <v>3705</v>
      </c>
      <c r="O34" s="229">
        <v>2365</v>
      </c>
      <c r="P34" s="230"/>
      <c r="Q34" s="277"/>
      <c r="R34" s="278">
        <f t="shared" si="12"/>
        <v>6070</v>
      </c>
      <c r="S34" s="232">
        <f t="shared" si="13"/>
        <v>0.000672354989256166</v>
      </c>
      <c r="T34" s="231">
        <v>806</v>
      </c>
      <c r="U34" s="229">
        <v>350</v>
      </c>
      <c r="V34" s="230"/>
      <c r="W34" s="277"/>
      <c r="X34" s="264">
        <f t="shared" si="14"/>
        <v>1156</v>
      </c>
      <c r="Y34" s="228" t="str">
        <f t="shared" si="15"/>
        <v>  *  </v>
      </c>
    </row>
    <row r="35" spans="1:25" ht="19.5" customHeight="1">
      <c r="A35" s="234" t="s">
        <v>373</v>
      </c>
      <c r="B35" s="231">
        <v>300</v>
      </c>
      <c r="C35" s="229">
        <v>326</v>
      </c>
      <c r="D35" s="230">
        <v>0</v>
      </c>
      <c r="E35" s="277">
        <v>0</v>
      </c>
      <c r="F35" s="278">
        <f t="shared" si="8"/>
        <v>626</v>
      </c>
      <c r="G35" s="232">
        <f t="shared" si="9"/>
        <v>0.0006834061135371179</v>
      </c>
      <c r="H35" s="231">
        <v>46</v>
      </c>
      <c r="I35" s="229">
        <v>45</v>
      </c>
      <c r="J35" s="230"/>
      <c r="K35" s="277"/>
      <c r="L35" s="278">
        <f t="shared" si="10"/>
        <v>91</v>
      </c>
      <c r="M35" s="218">
        <f t="shared" si="11"/>
        <v>5.8791208791208796</v>
      </c>
      <c r="N35" s="231">
        <v>1827</v>
      </c>
      <c r="O35" s="229">
        <v>1569</v>
      </c>
      <c r="P35" s="230"/>
      <c r="Q35" s="277"/>
      <c r="R35" s="278">
        <f t="shared" si="12"/>
        <v>3396</v>
      </c>
      <c r="S35" s="232">
        <f t="shared" si="13"/>
        <v>0.0003761643399528731</v>
      </c>
      <c r="T35" s="231">
        <v>836</v>
      </c>
      <c r="U35" s="229">
        <v>325</v>
      </c>
      <c r="V35" s="230"/>
      <c r="W35" s="277"/>
      <c r="X35" s="264">
        <f t="shared" si="14"/>
        <v>1161</v>
      </c>
      <c r="Y35" s="228">
        <f t="shared" si="15"/>
        <v>1.9250645994832043</v>
      </c>
    </row>
    <row r="36" spans="1:25" ht="19.5" customHeight="1">
      <c r="A36" s="234" t="s">
        <v>374</v>
      </c>
      <c r="B36" s="231">
        <v>256</v>
      </c>
      <c r="C36" s="229">
        <v>231</v>
      </c>
      <c r="D36" s="230">
        <v>0</v>
      </c>
      <c r="E36" s="277">
        <v>0</v>
      </c>
      <c r="F36" s="278">
        <f t="shared" si="8"/>
        <v>487</v>
      </c>
      <c r="G36" s="232">
        <f t="shared" si="9"/>
        <v>0.0005316593886462882</v>
      </c>
      <c r="H36" s="231">
        <v>12</v>
      </c>
      <c r="I36" s="229">
        <v>21</v>
      </c>
      <c r="J36" s="230"/>
      <c r="K36" s="277"/>
      <c r="L36" s="278">
        <f t="shared" si="10"/>
        <v>33</v>
      </c>
      <c r="M36" s="218">
        <f t="shared" si="11"/>
        <v>13.757575757575758</v>
      </c>
      <c r="N36" s="231">
        <v>936</v>
      </c>
      <c r="O36" s="229">
        <v>801</v>
      </c>
      <c r="P36" s="230"/>
      <c r="Q36" s="277"/>
      <c r="R36" s="278">
        <f t="shared" si="12"/>
        <v>1737</v>
      </c>
      <c r="S36" s="232">
        <f t="shared" si="13"/>
        <v>0.00019240207847412855</v>
      </c>
      <c r="T36" s="231">
        <v>133</v>
      </c>
      <c r="U36" s="229">
        <v>77</v>
      </c>
      <c r="V36" s="230"/>
      <c r="W36" s="277"/>
      <c r="X36" s="264">
        <f t="shared" si="14"/>
        <v>210</v>
      </c>
      <c r="Y36" s="228" t="str">
        <f t="shared" si="15"/>
        <v>  *  </v>
      </c>
    </row>
    <row r="37" spans="1:25" ht="19.5" customHeight="1">
      <c r="A37" s="234" t="s">
        <v>375</v>
      </c>
      <c r="B37" s="231">
        <v>196</v>
      </c>
      <c r="C37" s="229">
        <v>249</v>
      </c>
      <c r="D37" s="230">
        <v>0</v>
      </c>
      <c r="E37" s="277">
        <v>0</v>
      </c>
      <c r="F37" s="213">
        <f>SUM(B37:E37)</f>
        <v>445</v>
      </c>
      <c r="G37" s="232">
        <f>F37/$F$9</f>
        <v>0.00048580786026200876</v>
      </c>
      <c r="H37" s="231">
        <v>26</v>
      </c>
      <c r="I37" s="229">
        <v>24</v>
      </c>
      <c r="J37" s="230"/>
      <c r="K37" s="277"/>
      <c r="L37" s="278">
        <f>SUM(H37:K37)</f>
        <v>50</v>
      </c>
      <c r="M37" s="218" t="s">
        <v>49</v>
      </c>
      <c r="N37" s="231">
        <v>861</v>
      </c>
      <c r="O37" s="229">
        <v>977</v>
      </c>
      <c r="P37" s="230"/>
      <c r="Q37" s="277"/>
      <c r="R37" s="278">
        <f>SUM(N37:Q37)</f>
        <v>1838</v>
      </c>
      <c r="S37" s="232">
        <f>R37/$R$9</f>
        <v>0.0002035895338143053</v>
      </c>
      <c r="T37" s="231">
        <v>151</v>
      </c>
      <c r="U37" s="229">
        <v>148</v>
      </c>
      <c r="V37" s="230"/>
      <c r="W37" s="277"/>
      <c r="X37" s="264">
        <f>SUM(T37:W37)</f>
        <v>299</v>
      </c>
      <c r="Y37" s="228" t="str">
        <f>IF(ISERROR(R37/X37-1),"         /0",IF(R37/X37&gt;5,"  *  ",(R37/X37-1)))</f>
        <v>  *  </v>
      </c>
    </row>
    <row r="38" spans="1:25" ht="19.5" customHeight="1">
      <c r="A38" s="234" t="s">
        <v>376</v>
      </c>
      <c r="B38" s="231">
        <v>245</v>
      </c>
      <c r="C38" s="229">
        <v>168</v>
      </c>
      <c r="D38" s="230">
        <v>0</v>
      </c>
      <c r="E38" s="277">
        <v>0</v>
      </c>
      <c r="F38" s="278">
        <f>SUM(B38:E38)</f>
        <v>413</v>
      </c>
      <c r="G38" s="232">
        <f>F38/$F$9</f>
        <v>0.00045087336244541484</v>
      </c>
      <c r="H38" s="231">
        <v>9</v>
      </c>
      <c r="I38" s="229">
        <v>17</v>
      </c>
      <c r="J38" s="230"/>
      <c r="K38" s="277"/>
      <c r="L38" s="278">
        <f>SUM(H38:K38)</f>
        <v>26</v>
      </c>
      <c r="M38" s="218">
        <f>IF(ISERROR(F38/L38-1),"         /0",(F38/L38-1))</f>
        <v>14.884615384615385</v>
      </c>
      <c r="N38" s="231">
        <v>1054</v>
      </c>
      <c r="O38" s="229">
        <v>706</v>
      </c>
      <c r="P38" s="230"/>
      <c r="Q38" s="277"/>
      <c r="R38" s="278">
        <f>SUM(N38:Q38)</f>
        <v>1760</v>
      </c>
      <c r="S38" s="232">
        <f>R38/$R$9</f>
        <v>0.00019494971681892128</v>
      </c>
      <c r="T38" s="231">
        <v>129</v>
      </c>
      <c r="U38" s="229">
        <v>53</v>
      </c>
      <c r="V38" s="230"/>
      <c r="W38" s="277"/>
      <c r="X38" s="264">
        <f>SUM(T38:W38)</f>
        <v>182</v>
      </c>
      <c r="Y38" s="228" t="str">
        <f>IF(ISERROR(R38/X38-1),"         /0",IF(R38/X38&gt;5,"  *  ",(R38/X38-1)))</f>
        <v>  *  </v>
      </c>
    </row>
    <row r="39" spans="1:25" ht="19.5" customHeight="1" thickBot="1">
      <c r="A39" s="234" t="s">
        <v>55</v>
      </c>
      <c r="B39" s="231">
        <v>758</v>
      </c>
      <c r="C39" s="229">
        <v>1037</v>
      </c>
      <c r="D39" s="230">
        <v>0</v>
      </c>
      <c r="E39" s="277">
        <v>0</v>
      </c>
      <c r="F39" s="278">
        <f t="shared" si="0"/>
        <v>1795</v>
      </c>
      <c r="G39" s="232">
        <f t="shared" si="1"/>
        <v>0.0019596069868995634</v>
      </c>
      <c r="H39" s="231">
        <v>76</v>
      </c>
      <c r="I39" s="229">
        <v>34</v>
      </c>
      <c r="J39" s="230"/>
      <c r="K39" s="277"/>
      <c r="L39" s="278">
        <f t="shared" si="2"/>
        <v>110</v>
      </c>
      <c r="M39" s="279">
        <f t="shared" si="3"/>
        <v>15.318181818181817</v>
      </c>
      <c r="N39" s="231">
        <v>2782</v>
      </c>
      <c r="O39" s="229">
        <v>2868</v>
      </c>
      <c r="P39" s="230">
        <v>0</v>
      </c>
      <c r="Q39" s="277">
        <v>0</v>
      </c>
      <c r="R39" s="278">
        <f t="shared" si="4"/>
        <v>5650</v>
      </c>
      <c r="S39" s="232">
        <f t="shared" si="5"/>
        <v>0.0006258328977425599</v>
      </c>
      <c r="T39" s="231">
        <v>960</v>
      </c>
      <c r="U39" s="229">
        <v>104</v>
      </c>
      <c r="V39" s="230">
        <v>0</v>
      </c>
      <c r="W39" s="277">
        <v>0</v>
      </c>
      <c r="X39" s="264">
        <f t="shared" si="6"/>
        <v>1064</v>
      </c>
      <c r="Y39" s="228" t="str">
        <f t="shared" si="7"/>
        <v>  *  </v>
      </c>
    </row>
    <row r="40" spans="1:25" s="267" customFormat="1" ht="19.5" customHeight="1">
      <c r="A40" s="276" t="s">
        <v>57</v>
      </c>
      <c r="B40" s="273">
        <f>SUM(B41:B49)</f>
        <v>133078</v>
      </c>
      <c r="C40" s="272">
        <f>SUM(C41:C49)</f>
        <v>134665</v>
      </c>
      <c r="D40" s="271">
        <f>SUM(D41:D49)</f>
        <v>1466</v>
      </c>
      <c r="E40" s="270">
        <f>SUM(E41:E49)</f>
        <v>1607</v>
      </c>
      <c r="F40" s="269">
        <f t="shared" si="0"/>
        <v>270816</v>
      </c>
      <c r="G40" s="274">
        <f t="shared" si="1"/>
        <v>0.2956506550218341</v>
      </c>
      <c r="H40" s="273">
        <f>SUM(H41:H49)</f>
        <v>122976</v>
      </c>
      <c r="I40" s="272">
        <f>SUM(I41:I49)</f>
        <v>122433</v>
      </c>
      <c r="J40" s="271">
        <f>SUM(J41:J49)</f>
        <v>3517</v>
      </c>
      <c r="K40" s="270">
        <f>SUM(K41:K49)</f>
        <v>3754</v>
      </c>
      <c r="L40" s="269">
        <f t="shared" si="2"/>
        <v>252680</v>
      </c>
      <c r="M40" s="275">
        <f t="shared" si="3"/>
        <v>0.07177457653949659</v>
      </c>
      <c r="N40" s="273">
        <f>SUM(N41:N49)</f>
        <v>1288489</v>
      </c>
      <c r="O40" s="272">
        <f>SUM(O41:O49)</f>
        <v>1260013</v>
      </c>
      <c r="P40" s="271">
        <f>SUM(P41:P49)</f>
        <v>28915</v>
      </c>
      <c r="Q40" s="270">
        <f>SUM(Q41:Q49)</f>
        <v>29987</v>
      </c>
      <c r="R40" s="269">
        <f t="shared" si="4"/>
        <v>2607404</v>
      </c>
      <c r="S40" s="274">
        <f t="shared" si="5"/>
        <v>0.2888140178593879</v>
      </c>
      <c r="T40" s="273">
        <f>SUM(T41:T49)</f>
        <v>1107856</v>
      </c>
      <c r="U40" s="272">
        <f>SUM(U41:U49)</f>
        <v>1063660</v>
      </c>
      <c r="V40" s="271">
        <f>SUM(V41:V49)</f>
        <v>32142</v>
      </c>
      <c r="W40" s="270">
        <f>SUM(W41:W49)</f>
        <v>31934</v>
      </c>
      <c r="X40" s="269">
        <f t="shared" si="6"/>
        <v>2235592</v>
      </c>
      <c r="Y40" s="268">
        <f t="shared" si="7"/>
        <v>0.16631478373513597</v>
      </c>
    </row>
    <row r="41" spans="1:25" s="204" customFormat="1" ht="19.5" customHeight="1">
      <c r="A41" s="219" t="s">
        <v>377</v>
      </c>
      <c r="B41" s="217">
        <v>72736</v>
      </c>
      <c r="C41" s="214">
        <v>74527</v>
      </c>
      <c r="D41" s="213">
        <v>1036</v>
      </c>
      <c r="E41" s="265">
        <v>1126</v>
      </c>
      <c r="F41" s="264">
        <f t="shared" si="0"/>
        <v>149425</v>
      </c>
      <c r="G41" s="216">
        <f t="shared" si="1"/>
        <v>0.16312772925764193</v>
      </c>
      <c r="H41" s="217">
        <v>74009</v>
      </c>
      <c r="I41" s="214">
        <v>74154</v>
      </c>
      <c r="J41" s="213">
        <v>2956</v>
      </c>
      <c r="K41" s="265">
        <v>3135</v>
      </c>
      <c r="L41" s="264">
        <f t="shared" si="2"/>
        <v>154254</v>
      </c>
      <c r="M41" s="266">
        <f t="shared" si="3"/>
        <v>-0.031305509095388095</v>
      </c>
      <c r="N41" s="217">
        <v>744027</v>
      </c>
      <c r="O41" s="214">
        <v>706225</v>
      </c>
      <c r="P41" s="213">
        <v>23540</v>
      </c>
      <c r="Q41" s="265">
        <v>23792</v>
      </c>
      <c r="R41" s="264">
        <f t="shared" si="4"/>
        <v>1497584</v>
      </c>
      <c r="S41" s="216">
        <f t="shared" si="5"/>
        <v>0.16588271404122013</v>
      </c>
      <c r="T41" s="215">
        <v>680902</v>
      </c>
      <c r="U41" s="214">
        <v>640166</v>
      </c>
      <c r="V41" s="213">
        <v>26317</v>
      </c>
      <c r="W41" s="265">
        <v>26257</v>
      </c>
      <c r="X41" s="264">
        <f t="shared" si="6"/>
        <v>1373642</v>
      </c>
      <c r="Y41" s="212">
        <f t="shared" si="7"/>
        <v>0.09022874955774496</v>
      </c>
    </row>
    <row r="42" spans="1:25" s="204" customFormat="1" ht="19.5" customHeight="1">
      <c r="A42" s="219" t="s">
        <v>378</v>
      </c>
      <c r="B42" s="217">
        <v>39903</v>
      </c>
      <c r="C42" s="214">
        <v>38753</v>
      </c>
      <c r="D42" s="213">
        <v>425</v>
      </c>
      <c r="E42" s="265">
        <v>474</v>
      </c>
      <c r="F42" s="264">
        <f t="shared" si="0"/>
        <v>79555</v>
      </c>
      <c r="G42" s="216">
        <f t="shared" si="1"/>
        <v>0.0868504366812227</v>
      </c>
      <c r="H42" s="217">
        <v>32660</v>
      </c>
      <c r="I42" s="214">
        <v>32170</v>
      </c>
      <c r="J42" s="213">
        <v>530</v>
      </c>
      <c r="K42" s="265">
        <v>598</v>
      </c>
      <c r="L42" s="264">
        <f t="shared" si="2"/>
        <v>65958</v>
      </c>
      <c r="M42" s="266">
        <f t="shared" si="3"/>
        <v>0.20614633554686312</v>
      </c>
      <c r="N42" s="217">
        <v>370876</v>
      </c>
      <c r="O42" s="214">
        <v>373457</v>
      </c>
      <c r="P42" s="213">
        <v>4493</v>
      </c>
      <c r="Q42" s="265">
        <v>5257</v>
      </c>
      <c r="R42" s="264">
        <f t="shared" si="4"/>
        <v>754083</v>
      </c>
      <c r="S42" s="216">
        <f t="shared" si="5"/>
        <v>0.08352742460679695</v>
      </c>
      <c r="T42" s="215">
        <v>278000</v>
      </c>
      <c r="U42" s="214">
        <v>274931</v>
      </c>
      <c r="V42" s="213">
        <v>3137</v>
      </c>
      <c r="W42" s="265">
        <v>3083</v>
      </c>
      <c r="X42" s="264">
        <f t="shared" si="6"/>
        <v>559151</v>
      </c>
      <c r="Y42" s="212">
        <f t="shared" si="7"/>
        <v>0.3486213920747705</v>
      </c>
    </row>
    <row r="43" spans="1:25" s="204" customFormat="1" ht="19.5" customHeight="1">
      <c r="A43" s="219" t="s">
        <v>379</v>
      </c>
      <c r="B43" s="217">
        <v>6948</v>
      </c>
      <c r="C43" s="214">
        <v>7584</v>
      </c>
      <c r="D43" s="213">
        <v>0</v>
      </c>
      <c r="E43" s="265">
        <v>0</v>
      </c>
      <c r="F43" s="264">
        <f t="shared" si="0"/>
        <v>14532</v>
      </c>
      <c r="G43" s="216">
        <f t="shared" si="1"/>
        <v>0.015864628820960697</v>
      </c>
      <c r="H43" s="217">
        <v>6035</v>
      </c>
      <c r="I43" s="214">
        <v>6264</v>
      </c>
      <c r="J43" s="213">
        <v>2</v>
      </c>
      <c r="K43" s="265"/>
      <c r="L43" s="264">
        <f t="shared" si="2"/>
        <v>12301</v>
      </c>
      <c r="M43" s="266">
        <f t="shared" si="3"/>
        <v>0.1813673685066255</v>
      </c>
      <c r="N43" s="217">
        <v>50653</v>
      </c>
      <c r="O43" s="214">
        <v>59660</v>
      </c>
      <c r="P43" s="213">
        <v>182</v>
      </c>
      <c r="Q43" s="265">
        <v>257</v>
      </c>
      <c r="R43" s="264">
        <f t="shared" si="4"/>
        <v>110752</v>
      </c>
      <c r="S43" s="216">
        <f t="shared" si="5"/>
        <v>0.012267653998368848</v>
      </c>
      <c r="T43" s="215">
        <v>44340</v>
      </c>
      <c r="U43" s="214">
        <v>50279</v>
      </c>
      <c r="V43" s="213">
        <v>263</v>
      </c>
      <c r="W43" s="265">
        <v>332</v>
      </c>
      <c r="X43" s="264">
        <f t="shared" si="6"/>
        <v>95214</v>
      </c>
      <c r="Y43" s="212">
        <f t="shared" si="7"/>
        <v>0.16319028714264716</v>
      </c>
    </row>
    <row r="44" spans="1:25" s="204" customFormat="1" ht="19.5" customHeight="1">
      <c r="A44" s="219" t="s">
        <v>380</v>
      </c>
      <c r="B44" s="217">
        <v>5472</v>
      </c>
      <c r="C44" s="214">
        <v>5536</v>
      </c>
      <c r="D44" s="213">
        <v>0</v>
      </c>
      <c r="E44" s="265">
        <v>0</v>
      </c>
      <c r="F44" s="264">
        <f>SUM(B44:E44)</f>
        <v>11008</v>
      </c>
      <c r="G44" s="216">
        <f>F44/$F$9</f>
        <v>0.012017467248908297</v>
      </c>
      <c r="H44" s="217">
        <v>3842</v>
      </c>
      <c r="I44" s="214">
        <v>4314</v>
      </c>
      <c r="J44" s="213"/>
      <c r="K44" s="265">
        <v>0</v>
      </c>
      <c r="L44" s="264">
        <f>SUM(H44:K44)</f>
        <v>8156</v>
      </c>
      <c r="M44" s="266">
        <f>IF(ISERROR(F44/L44-1),"         /0",(F44/L44-1))</f>
        <v>0.3496812162824914</v>
      </c>
      <c r="N44" s="217">
        <v>52613</v>
      </c>
      <c r="O44" s="214">
        <v>55016</v>
      </c>
      <c r="P44" s="213">
        <v>489</v>
      </c>
      <c r="Q44" s="265">
        <v>362</v>
      </c>
      <c r="R44" s="264">
        <f>SUM(N44:Q44)</f>
        <v>108480</v>
      </c>
      <c r="S44" s="216">
        <f>R44/$R$9</f>
        <v>0.012015991636657149</v>
      </c>
      <c r="T44" s="215">
        <v>43581</v>
      </c>
      <c r="U44" s="214">
        <v>45450</v>
      </c>
      <c r="V44" s="213">
        <v>1942</v>
      </c>
      <c r="W44" s="265">
        <v>1834</v>
      </c>
      <c r="X44" s="264">
        <f>SUM(T44:W44)</f>
        <v>92807</v>
      </c>
      <c r="Y44" s="212">
        <f>IF(ISERROR(R44/X44-1),"         /0",IF(R44/X44&gt;5,"  *  ",(R44/X44-1)))</f>
        <v>0.16887734761386541</v>
      </c>
    </row>
    <row r="45" spans="1:25" s="204" customFormat="1" ht="19.5" customHeight="1">
      <c r="A45" s="219" t="s">
        <v>381</v>
      </c>
      <c r="B45" s="217">
        <v>2805</v>
      </c>
      <c r="C45" s="214">
        <v>3165</v>
      </c>
      <c r="D45" s="213">
        <v>0</v>
      </c>
      <c r="E45" s="265">
        <v>0</v>
      </c>
      <c r="F45" s="264">
        <f>SUM(B45:E45)</f>
        <v>5970</v>
      </c>
      <c r="G45" s="216">
        <f>F45/$F$9</f>
        <v>0.006517467248908297</v>
      </c>
      <c r="H45" s="217">
        <v>2236</v>
      </c>
      <c r="I45" s="214">
        <v>2123</v>
      </c>
      <c r="J45" s="213">
        <v>3</v>
      </c>
      <c r="K45" s="265"/>
      <c r="L45" s="264">
        <f>SUM(H45:K45)</f>
        <v>4362</v>
      </c>
      <c r="M45" s="266">
        <f>IF(ISERROR(F45/L45-1),"         /0",(F45/L45-1))</f>
        <v>0.3686382393397525</v>
      </c>
      <c r="N45" s="217">
        <v>23844</v>
      </c>
      <c r="O45" s="214">
        <v>23879</v>
      </c>
      <c r="P45" s="213">
        <v>118</v>
      </c>
      <c r="Q45" s="265">
        <v>117</v>
      </c>
      <c r="R45" s="264">
        <f>SUM(N45:Q45)</f>
        <v>47958</v>
      </c>
      <c r="S45" s="216">
        <f>R45/$R$9</f>
        <v>0.005312158249546493</v>
      </c>
      <c r="T45" s="215">
        <v>21261</v>
      </c>
      <c r="U45" s="214">
        <v>21407</v>
      </c>
      <c r="V45" s="213">
        <v>291</v>
      </c>
      <c r="W45" s="265">
        <v>255</v>
      </c>
      <c r="X45" s="264">
        <f>SUM(T45:W45)</f>
        <v>43214</v>
      </c>
      <c r="Y45" s="212">
        <f>IF(ISERROR(R45/X45-1),"         /0",IF(R45/X45&gt;5,"  *  ",(R45/X45-1)))</f>
        <v>0.10977923820983948</v>
      </c>
    </row>
    <row r="46" spans="1:25" s="204" customFormat="1" ht="19.5" customHeight="1">
      <c r="A46" s="219" t="s">
        <v>382</v>
      </c>
      <c r="B46" s="217">
        <v>2738</v>
      </c>
      <c r="C46" s="214">
        <v>2888</v>
      </c>
      <c r="D46" s="213">
        <v>0</v>
      </c>
      <c r="E46" s="265">
        <v>0</v>
      </c>
      <c r="F46" s="264">
        <f>SUM(B46:E46)</f>
        <v>5626</v>
      </c>
      <c r="G46" s="216">
        <f>F46/$F$9</f>
        <v>0.006141921397379913</v>
      </c>
      <c r="H46" s="217">
        <v>2360</v>
      </c>
      <c r="I46" s="214">
        <v>2138</v>
      </c>
      <c r="J46" s="213"/>
      <c r="K46" s="265"/>
      <c r="L46" s="264">
        <f>SUM(H46:K46)</f>
        <v>4498</v>
      </c>
      <c r="M46" s="266">
        <f>IF(ISERROR(F46/L46-1),"         /0",(F46/L46-1))</f>
        <v>0.25077812361049356</v>
      </c>
      <c r="N46" s="217">
        <v>25564</v>
      </c>
      <c r="O46" s="214">
        <v>24475</v>
      </c>
      <c r="P46" s="213">
        <v>3</v>
      </c>
      <c r="Q46" s="265">
        <v>127</v>
      </c>
      <c r="R46" s="264">
        <f>SUM(N46:Q46)</f>
        <v>50169</v>
      </c>
      <c r="S46" s="216">
        <f>R46/$R$9</f>
        <v>0.005557063831300262</v>
      </c>
      <c r="T46" s="215">
        <v>21009</v>
      </c>
      <c r="U46" s="214">
        <v>19136</v>
      </c>
      <c r="V46" s="213"/>
      <c r="W46" s="265">
        <v>12</v>
      </c>
      <c r="X46" s="264">
        <f>SUM(T46:W46)</f>
        <v>40157</v>
      </c>
      <c r="Y46" s="212">
        <f>IF(ISERROR(R46/X46-1),"         /0",IF(R46/X46&gt;5,"  *  ",(R46/X46-1)))</f>
        <v>0.24932141345220016</v>
      </c>
    </row>
    <row r="47" spans="1:25" s="204" customFormat="1" ht="19.5" customHeight="1">
      <c r="A47" s="219" t="s">
        <v>383</v>
      </c>
      <c r="B47" s="217">
        <v>1312</v>
      </c>
      <c r="C47" s="214">
        <v>1412</v>
      </c>
      <c r="D47" s="213">
        <v>0</v>
      </c>
      <c r="E47" s="265">
        <v>0</v>
      </c>
      <c r="F47" s="264">
        <f>SUM(B47:E47)</f>
        <v>2724</v>
      </c>
      <c r="G47" s="216">
        <f>F47/$F$9</f>
        <v>0.0029737991266375547</v>
      </c>
      <c r="H47" s="217">
        <v>1276</v>
      </c>
      <c r="I47" s="214">
        <v>892</v>
      </c>
      <c r="J47" s="213">
        <v>26</v>
      </c>
      <c r="K47" s="265">
        <v>21</v>
      </c>
      <c r="L47" s="264">
        <f>SUM(H47:K47)</f>
        <v>2215</v>
      </c>
      <c r="M47" s="266">
        <f>IF(ISERROR(F47/L47-1),"         /0",(F47/L47-1))</f>
        <v>0.22979683972911968</v>
      </c>
      <c r="N47" s="217">
        <v>11163</v>
      </c>
      <c r="O47" s="214">
        <v>11662</v>
      </c>
      <c r="P47" s="213">
        <v>42</v>
      </c>
      <c r="Q47" s="265">
        <v>27</v>
      </c>
      <c r="R47" s="264">
        <f>SUM(N47:Q47)</f>
        <v>22894</v>
      </c>
      <c r="S47" s="216">
        <f>R47/$R$9</f>
        <v>0.002535897055029764</v>
      </c>
      <c r="T47" s="215">
        <v>13352</v>
      </c>
      <c r="U47" s="214">
        <v>8459</v>
      </c>
      <c r="V47" s="213">
        <v>168</v>
      </c>
      <c r="W47" s="265">
        <v>152</v>
      </c>
      <c r="X47" s="264">
        <f>SUM(T47:W47)</f>
        <v>22131</v>
      </c>
      <c r="Y47" s="212">
        <f>IF(ISERROR(R47/X47-1),"         /0",IF(R47/X47&gt;5,"  *  ",(R47/X47-1)))</f>
        <v>0.0344765261398039</v>
      </c>
    </row>
    <row r="48" spans="1:25" s="204" customFormat="1" ht="19.5" customHeight="1">
      <c r="A48" s="219" t="s">
        <v>384</v>
      </c>
      <c r="B48" s="217">
        <v>907</v>
      </c>
      <c r="C48" s="214">
        <v>479</v>
      </c>
      <c r="D48" s="213">
        <v>0</v>
      </c>
      <c r="E48" s="265">
        <v>0</v>
      </c>
      <c r="F48" s="264">
        <f t="shared" si="0"/>
        <v>1386</v>
      </c>
      <c r="G48" s="216">
        <f t="shared" si="1"/>
        <v>0.0015131004366812227</v>
      </c>
      <c r="H48" s="217">
        <v>360</v>
      </c>
      <c r="I48" s="214">
        <v>204</v>
      </c>
      <c r="J48" s="213"/>
      <c r="K48" s="265"/>
      <c r="L48" s="264">
        <f t="shared" si="2"/>
        <v>564</v>
      </c>
      <c r="M48" s="266">
        <f t="shared" si="3"/>
        <v>1.4574468085106385</v>
      </c>
      <c r="N48" s="217">
        <v>7734</v>
      </c>
      <c r="O48" s="214">
        <v>3648</v>
      </c>
      <c r="P48" s="213"/>
      <c r="Q48" s="265">
        <v>0</v>
      </c>
      <c r="R48" s="264">
        <f t="shared" si="4"/>
        <v>11382</v>
      </c>
      <c r="S48" s="216">
        <f t="shared" si="5"/>
        <v>0.0012607486800187285</v>
      </c>
      <c r="T48" s="215">
        <v>3458</v>
      </c>
      <c r="U48" s="214">
        <v>2434</v>
      </c>
      <c r="V48" s="213"/>
      <c r="W48" s="265"/>
      <c r="X48" s="264">
        <f t="shared" si="6"/>
        <v>5892</v>
      </c>
      <c r="Y48" s="212">
        <f t="shared" si="7"/>
        <v>0.9317718940936863</v>
      </c>
    </row>
    <row r="49" spans="1:25" s="204" customFormat="1" ht="19.5" customHeight="1" thickBot="1">
      <c r="A49" s="219" t="s">
        <v>55</v>
      </c>
      <c r="B49" s="217">
        <v>257</v>
      </c>
      <c r="C49" s="214">
        <v>321</v>
      </c>
      <c r="D49" s="213">
        <v>5</v>
      </c>
      <c r="E49" s="265">
        <v>7</v>
      </c>
      <c r="F49" s="264">
        <f t="shared" si="0"/>
        <v>590</v>
      </c>
      <c r="G49" s="216">
        <f t="shared" si="1"/>
        <v>0.0006441048034934498</v>
      </c>
      <c r="H49" s="217">
        <v>198</v>
      </c>
      <c r="I49" s="214">
        <v>174</v>
      </c>
      <c r="J49" s="213"/>
      <c r="K49" s="265"/>
      <c r="L49" s="264">
        <f t="shared" si="2"/>
        <v>372</v>
      </c>
      <c r="M49" s="266">
        <f t="shared" si="3"/>
        <v>0.586021505376344</v>
      </c>
      <c r="N49" s="217">
        <v>2015</v>
      </c>
      <c r="O49" s="214">
        <v>1991</v>
      </c>
      <c r="P49" s="213">
        <v>48</v>
      </c>
      <c r="Q49" s="265">
        <v>48</v>
      </c>
      <c r="R49" s="264">
        <f t="shared" si="4"/>
        <v>4102</v>
      </c>
      <c r="S49" s="216">
        <f t="shared" si="5"/>
        <v>0.00045436576044955405</v>
      </c>
      <c r="T49" s="215">
        <v>1953</v>
      </c>
      <c r="U49" s="214">
        <v>1398</v>
      </c>
      <c r="V49" s="213">
        <v>24</v>
      </c>
      <c r="W49" s="265">
        <v>9</v>
      </c>
      <c r="X49" s="264">
        <f t="shared" si="6"/>
        <v>3384</v>
      </c>
      <c r="Y49" s="212">
        <f t="shared" si="7"/>
        <v>0.2121749408983451</v>
      </c>
    </row>
    <row r="50" spans="1:25" s="267" customFormat="1" ht="19.5" customHeight="1">
      <c r="A50" s="276" t="s">
        <v>56</v>
      </c>
      <c r="B50" s="273">
        <f>SUM(B51:B53)</f>
        <v>9603</v>
      </c>
      <c r="C50" s="272">
        <f>SUM(C51:C53)</f>
        <v>9794</v>
      </c>
      <c r="D50" s="271">
        <f>SUM(D51:D53)</f>
        <v>11</v>
      </c>
      <c r="E50" s="270">
        <f>SUM(E51:E53)</f>
        <v>8</v>
      </c>
      <c r="F50" s="269">
        <f t="shared" si="0"/>
        <v>19416</v>
      </c>
      <c r="G50" s="274">
        <f t="shared" si="1"/>
        <v>0.02119650655021834</v>
      </c>
      <c r="H50" s="273">
        <f>SUM(H51:H53)</f>
        <v>11287</v>
      </c>
      <c r="I50" s="272">
        <f>SUM(I51:I53)</f>
        <v>10952</v>
      </c>
      <c r="J50" s="271">
        <f>SUM(J51:J53)</f>
        <v>79</v>
      </c>
      <c r="K50" s="270">
        <f>SUM(K51:K53)</f>
        <v>42</v>
      </c>
      <c r="L50" s="269">
        <f t="shared" si="2"/>
        <v>22360</v>
      </c>
      <c r="M50" s="275">
        <f t="shared" si="3"/>
        <v>-0.13166368515205729</v>
      </c>
      <c r="N50" s="273">
        <f>SUM(N51:N53)</f>
        <v>105145</v>
      </c>
      <c r="O50" s="272">
        <f>SUM(O51:O53)</f>
        <v>105648</v>
      </c>
      <c r="P50" s="271">
        <f>SUM(P51:P53)</f>
        <v>448</v>
      </c>
      <c r="Q50" s="270">
        <f>SUM(Q51:Q53)</f>
        <v>577</v>
      </c>
      <c r="R50" s="269">
        <f t="shared" si="4"/>
        <v>211818</v>
      </c>
      <c r="S50" s="274">
        <f t="shared" si="5"/>
        <v>0.023462419952926288</v>
      </c>
      <c r="T50" s="273">
        <f>SUM(T51:T53)</f>
        <v>92438</v>
      </c>
      <c r="U50" s="272">
        <f>SUM(U51:U53)</f>
        <v>93065</v>
      </c>
      <c r="V50" s="271">
        <f>SUM(V51:V53)</f>
        <v>1151</v>
      </c>
      <c r="W50" s="270">
        <f>SUM(W51:W53)</f>
        <v>863</v>
      </c>
      <c r="X50" s="269">
        <f t="shared" si="6"/>
        <v>187517</v>
      </c>
      <c r="Y50" s="268">
        <f t="shared" si="7"/>
        <v>0.12959358351509453</v>
      </c>
    </row>
    <row r="51" spans="1:25" ht="19.5" customHeight="1">
      <c r="A51" s="219" t="s">
        <v>385</v>
      </c>
      <c r="B51" s="217">
        <v>7103</v>
      </c>
      <c r="C51" s="214">
        <v>7019</v>
      </c>
      <c r="D51" s="213">
        <v>10</v>
      </c>
      <c r="E51" s="265">
        <v>8</v>
      </c>
      <c r="F51" s="264">
        <f t="shared" si="0"/>
        <v>14140</v>
      </c>
      <c r="G51" s="216">
        <f t="shared" si="1"/>
        <v>0.015436681222707424</v>
      </c>
      <c r="H51" s="217">
        <v>7814</v>
      </c>
      <c r="I51" s="214">
        <v>7933</v>
      </c>
      <c r="J51" s="213">
        <v>47</v>
      </c>
      <c r="K51" s="265">
        <v>22</v>
      </c>
      <c r="L51" s="264">
        <f t="shared" si="2"/>
        <v>15816</v>
      </c>
      <c r="M51" s="266">
        <f t="shared" si="3"/>
        <v>-0.1059686393525544</v>
      </c>
      <c r="N51" s="217">
        <v>77675</v>
      </c>
      <c r="O51" s="214">
        <v>77196</v>
      </c>
      <c r="P51" s="213">
        <v>244</v>
      </c>
      <c r="Q51" s="265">
        <v>270</v>
      </c>
      <c r="R51" s="264">
        <f t="shared" si="4"/>
        <v>155385</v>
      </c>
      <c r="S51" s="216">
        <f t="shared" si="5"/>
        <v>0.017211512356765955</v>
      </c>
      <c r="T51" s="215">
        <v>63923</v>
      </c>
      <c r="U51" s="214">
        <v>65843</v>
      </c>
      <c r="V51" s="213">
        <v>379</v>
      </c>
      <c r="W51" s="265">
        <v>347</v>
      </c>
      <c r="X51" s="264">
        <f t="shared" si="6"/>
        <v>130492</v>
      </c>
      <c r="Y51" s="212">
        <f t="shared" si="7"/>
        <v>0.19076265211660481</v>
      </c>
    </row>
    <row r="52" spans="1:25" ht="19.5" customHeight="1">
      <c r="A52" s="219" t="s">
        <v>386</v>
      </c>
      <c r="B52" s="217">
        <v>2425</v>
      </c>
      <c r="C52" s="214">
        <v>2628</v>
      </c>
      <c r="D52" s="213">
        <v>1</v>
      </c>
      <c r="E52" s="265">
        <v>0</v>
      </c>
      <c r="F52" s="264">
        <f t="shared" si="0"/>
        <v>5054</v>
      </c>
      <c r="G52" s="216">
        <f t="shared" si="1"/>
        <v>0.005517467248908297</v>
      </c>
      <c r="H52" s="217">
        <v>3355</v>
      </c>
      <c r="I52" s="214">
        <v>2861</v>
      </c>
      <c r="J52" s="213">
        <v>32</v>
      </c>
      <c r="K52" s="265">
        <v>20</v>
      </c>
      <c r="L52" s="264">
        <f t="shared" si="2"/>
        <v>6268</v>
      </c>
      <c r="M52" s="266">
        <f t="shared" si="3"/>
        <v>-0.19368219527760056</v>
      </c>
      <c r="N52" s="217">
        <v>26869</v>
      </c>
      <c r="O52" s="214">
        <v>27041</v>
      </c>
      <c r="P52" s="213">
        <v>199</v>
      </c>
      <c r="Q52" s="265">
        <v>296</v>
      </c>
      <c r="R52" s="264">
        <f t="shared" si="4"/>
        <v>54405</v>
      </c>
      <c r="S52" s="216">
        <f t="shared" si="5"/>
        <v>0.006026272354280348</v>
      </c>
      <c r="T52" s="215">
        <v>27732</v>
      </c>
      <c r="U52" s="214">
        <v>25820</v>
      </c>
      <c r="V52" s="213">
        <v>772</v>
      </c>
      <c r="W52" s="265">
        <v>515</v>
      </c>
      <c r="X52" s="264">
        <f t="shared" si="6"/>
        <v>54839</v>
      </c>
      <c r="Y52" s="212">
        <f t="shared" si="7"/>
        <v>-0.007914075749010707</v>
      </c>
    </row>
    <row r="53" spans="1:25" ht="19.5" customHeight="1" thickBot="1">
      <c r="A53" s="219" t="s">
        <v>55</v>
      </c>
      <c r="B53" s="217">
        <v>75</v>
      </c>
      <c r="C53" s="214">
        <v>147</v>
      </c>
      <c r="D53" s="213">
        <v>0</v>
      </c>
      <c r="E53" s="265">
        <v>0</v>
      </c>
      <c r="F53" s="264">
        <f t="shared" si="0"/>
        <v>222</v>
      </c>
      <c r="G53" s="216">
        <f t="shared" si="1"/>
        <v>0.0002423580786026201</v>
      </c>
      <c r="H53" s="217">
        <v>118</v>
      </c>
      <c r="I53" s="214">
        <v>158</v>
      </c>
      <c r="J53" s="213"/>
      <c r="K53" s="265"/>
      <c r="L53" s="264">
        <f t="shared" si="2"/>
        <v>276</v>
      </c>
      <c r="M53" s="266">
        <f t="shared" si="3"/>
        <v>-0.19565217391304346</v>
      </c>
      <c r="N53" s="217">
        <v>601</v>
      </c>
      <c r="O53" s="214">
        <v>1411</v>
      </c>
      <c r="P53" s="213">
        <v>5</v>
      </c>
      <c r="Q53" s="265">
        <v>11</v>
      </c>
      <c r="R53" s="264">
        <f t="shared" si="4"/>
        <v>2028</v>
      </c>
      <c r="S53" s="216">
        <f t="shared" si="5"/>
        <v>0.0002246352418799843</v>
      </c>
      <c r="T53" s="215">
        <v>783</v>
      </c>
      <c r="U53" s="214">
        <v>1402</v>
      </c>
      <c r="V53" s="213"/>
      <c r="W53" s="265">
        <v>1</v>
      </c>
      <c r="X53" s="264">
        <f t="shared" si="6"/>
        <v>2186</v>
      </c>
      <c r="Y53" s="212">
        <f t="shared" si="7"/>
        <v>-0.07227813357731017</v>
      </c>
    </row>
    <row r="54" spans="1:25" s="204" customFormat="1" ht="19.5" customHeight="1" thickBot="1">
      <c r="A54" s="263" t="s">
        <v>55</v>
      </c>
      <c r="B54" s="260">
        <v>4330</v>
      </c>
      <c r="C54" s="259">
        <v>4975</v>
      </c>
      <c r="D54" s="258">
        <v>8</v>
      </c>
      <c r="E54" s="257">
        <v>8</v>
      </c>
      <c r="F54" s="256">
        <f t="shared" si="0"/>
        <v>9321</v>
      </c>
      <c r="G54" s="261">
        <f t="shared" si="1"/>
        <v>0.010175764192139738</v>
      </c>
      <c r="H54" s="260">
        <v>4469</v>
      </c>
      <c r="I54" s="259">
        <v>3485</v>
      </c>
      <c r="J54" s="258">
        <v>0</v>
      </c>
      <c r="K54" s="257">
        <v>0</v>
      </c>
      <c r="L54" s="256">
        <f t="shared" si="2"/>
        <v>7954</v>
      </c>
      <c r="M54" s="262">
        <f t="shared" si="3"/>
        <v>0.17186321347749556</v>
      </c>
      <c r="N54" s="260">
        <v>27228</v>
      </c>
      <c r="O54" s="259">
        <v>19083</v>
      </c>
      <c r="P54" s="258">
        <v>25</v>
      </c>
      <c r="Q54" s="257">
        <v>17</v>
      </c>
      <c r="R54" s="256">
        <f t="shared" si="4"/>
        <v>46353</v>
      </c>
      <c r="S54" s="261">
        <f t="shared" si="5"/>
        <v>0.005134377399833783</v>
      </c>
      <c r="T54" s="260">
        <v>20867</v>
      </c>
      <c r="U54" s="259">
        <v>8697</v>
      </c>
      <c r="V54" s="258">
        <v>67</v>
      </c>
      <c r="W54" s="257">
        <v>66</v>
      </c>
      <c r="X54" s="256">
        <f t="shared" si="6"/>
        <v>29697</v>
      </c>
      <c r="Y54" s="255">
        <f t="shared" si="7"/>
        <v>0.560864733811496</v>
      </c>
    </row>
    <row r="55" ht="15" thickTop="1">
      <c r="A55" s="89" t="s">
        <v>387</v>
      </c>
    </row>
    <row r="56" ht="14.25">
      <c r="A56" s="89" t="s">
        <v>54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55:Y65536 M55:M65536 Y3 M3">
    <cfRule type="cellIs" priority="9" dxfId="101" operator="lessThan" stopIfTrue="1">
      <formula>0</formula>
    </cfRule>
  </conditionalFormatting>
  <conditionalFormatting sqref="M9:M10 Y9:Y54 M14 M25 M39:M54">
    <cfRule type="cellIs" priority="10" dxfId="102" operator="lessThan" stopIfTrue="1">
      <formula>0</formula>
    </cfRule>
    <cfRule type="cellIs" priority="11" dxfId="103" operator="greaterThanOrEqual" stopIfTrue="1">
      <formula>0</formula>
    </cfRule>
  </conditionalFormatting>
  <conditionalFormatting sqref="M5 Y5 Y7:Y8 M7:M8">
    <cfRule type="cellIs" priority="8" dxfId="101" operator="lessThan" stopIfTrue="1">
      <formula>0</formula>
    </cfRule>
  </conditionalFormatting>
  <conditionalFormatting sqref="M6 Y6">
    <cfRule type="cellIs" priority="7" dxfId="101" operator="lessThan" stopIfTrue="1">
      <formula>0</formula>
    </cfRule>
  </conditionalFormatting>
  <conditionalFormatting sqref="M11:M13">
    <cfRule type="cellIs" priority="5" dxfId="101" operator="lessThan" stopIfTrue="1">
      <formula>0</formula>
    </cfRule>
    <cfRule type="cellIs" priority="6" dxfId="103" operator="greaterThanOrEqual" stopIfTrue="1">
      <formula>0</formula>
    </cfRule>
  </conditionalFormatting>
  <conditionalFormatting sqref="M15:M24">
    <cfRule type="cellIs" priority="3" dxfId="101" operator="lessThan" stopIfTrue="1">
      <formula>0</formula>
    </cfRule>
    <cfRule type="cellIs" priority="4" dxfId="103" operator="greaterThanOrEqual" stopIfTrue="1">
      <formula>0</formula>
    </cfRule>
  </conditionalFormatting>
  <conditionalFormatting sqref="M26:M38">
    <cfRule type="cellIs" priority="1" dxfId="101" operator="lessThan" stopIfTrue="1">
      <formula>0</formula>
    </cfRule>
    <cfRule type="cellIs" priority="2" dxfId="103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AB75"/>
  <sheetViews>
    <sheetView showGridLines="0" zoomScale="80" zoomScaleNormal="80" zoomScalePageLayoutView="0" workbookViewId="0" topLeftCell="A1">
      <selection activeCell="AA15" sqref="AA15"/>
    </sheetView>
  </sheetViews>
  <sheetFormatPr defaultColWidth="8.00390625" defaultRowHeight="15"/>
  <cols>
    <col min="1" max="1" width="25.8515625" style="123" customWidth="1"/>
    <col min="2" max="2" width="10.57421875" style="123" bestFit="1" customWidth="1"/>
    <col min="3" max="3" width="10.7109375" style="123" bestFit="1" customWidth="1"/>
    <col min="4" max="4" width="8.57421875" style="123" bestFit="1" customWidth="1"/>
    <col min="5" max="5" width="10.7109375" style="123" bestFit="1" customWidth="1"/>
    <col min="6" max="6" width="10.57421875" style="123" bestFit="1" customWidth="1"/>
    <col min="7" max="7" width="9.7109375" style="123" customWidth="1"/>
    <col min="8" max="8" width="10.57421875" style="123" bestFit="1" customWidth="1"/>
    <col min="9" max="9" width="10.7109375" style="123" bestFit="1" customWidth="1"/>
    <col min="10" max="10" width="8.57421875" style="123" customWidth="1"/>
    <col min="11" max="11" width="10.7109375" style="123" bestFit="1" customWidth="1"/>
    <col min="12" max="12" width="10.57421875" style="123" bestFit="1" customWidth="1"/>
    <col min="13" max="13" width="10.8515625" style="123" bestFit="1" customWidth="1"/>
    <col min="14" max="15" width="12.421875" style="123" bestFit="1" customWidth="1"/>
    <col min="16" max="16" width="9.00390625" style="123" customWidth="1"/>
    <col min="17" max="17" width="10.8515625" style="123" customWidth="1"/>
    <col min="18" max="18" width="12.7109375" style="123" bestFit="1" customWidth="1"/>
    <col min="19" max="19" width="9.8515625" style="123" bestFit="1" customWidth="1"/>
    <col min="20" max="21" width="12.421875" style="123" bestFit="1" customWidth="1"/>
    <col min="22" max="23" width="10.28125" style="123" customWidth="1"/>
    <col min="24" max="24" width="12.7109375" style="123" bestFit="1" customWidth="1"/>
    <col min="25" max="25" width="9.8515625" style="123" bestFit="1" customWidth="1"/>
    <col min="26" max="27" width="8.00390625" style="123" customWidth="1"/>
    <col min="28" max="28" width="11.00390625" style="123" bestFit="1" customWidth="1"/>
    <col min="29" max="16384" width="8.00390625" style="123" customWidth="1"/>
  </cols>
  <sheetData>
    <row r="1" spans="24:25" ht="18.75" thickBot="1">
      <c r="X1" s="587" t="s">
        <v>28</v>
      </c>
      <c r="Y1" s="588"/>
    </row>
    <row r="2" ht="5.25" customHeight="1" thickBot="1"/>
    <row r="3" spans="1:25" ht="24.75" customHeight="1" thickTop="1">
      <c r="A3" s="645" t="s">
        <v>68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7"/>
    </row>
    <row r="4" spans="1:25" ht="21" customHeight="1" thickBot="1">
      <c r="A4" s="656" t="s">
        <v>45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54" customFormat="1" ht="15.75" customHeight="1" thickBot="1" thickTop="1">
      <c r="A5" s="667" t="s">
        <v>67</v>
      </c>
      <c r="B5" s="662" t="s">
        <v>36</v>
      </c>
      <c r="C5" s="663"/>
      <c r="D5" s="663"/>
      <c r="E5" s="663"/>
      <c r="F5" s="663"/>
      <c r="G5" s="663"/>
      <c r="H5" s="663"/>
      <c r="I5" s="663"/>
      <c r="J5" s="664"/>
      <c r="K5" s="664"/>
      <c r="L5" s="664"/>
      <c r="M5" s="665"/>
      <c r="N5" s="662" t="s">
        <v>35</v>
      </c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6"/>
    </row>
    <row r="6" spans="1:25" s="163" customFormat="1" ht="26.25" customHeight="1">
      <c r="A6" s="668"/>
      <c r="B6" s="651" t="s">
        <v>155</v>
      </c>
      <c r="C6" s="652"/>
      <c r="D6" s="652"/>
      <c r="E6" s="652"/>
      <c r="F6" s="652"/>
      <c r="G6" s="648" t="s">
        <v>34</v>
      </c>
      <c r="H6" s="651" t="s">
        <v>156</v>
      </c>
      <c r="I6" s="652"/>
      <c r="J6" s="652"/>
      <c r="K6" s="652"/>
      <c r="L6" s="652"/>
      <c r="M6" s="659" t="s">
        <v>33</v>
      </c>
      <c r="N6" s="651" t="s">
        <v>157</v>
      </c>
      <c r="O6" s="652"/>
      <c r="P6" s="652"/>
      <c r="Q6" s="652"/>
      <c r="R6" s="652"/>
      <c r="S6" s="648" t="s">
        <v>34</v>
      </c>
      <c r="T6" s="651" t="s">
        <v>158</v>
      </c>
      <c r="U6" s="652"/>
      <c r="V6" s="652"/>
      <c r="W6" s="652"/>
      <c r="X6" s="652"/>
      <c r="Y6" s="653" t="s">
        <v>33</v>
      </c>
    </row>
    <row r="7" spans="1:25" s="163" customFormat="1" ht="26.25" customHeight="1">
      <c r="A7" s="669"/>
      <c r="B7" s="640" t="s">
        <v>22</v>
      </c>
      <c r="C7" s="641"/>
      <c r="D7" s="642" t="s">
        <v>21</v>
      </c>
      <c r="E7" s="641"/>
      <c r="F7" s="643" t="s">
        <v>17</v>
      </c>
      <c r="G7" s="649"/>
      <c r="H7" s="640" t="s">
        <v>22</v>
      </c>
      <c r="I7" s="641"/>
      <c r="J7" s="642" t="s">
        <v>21</v>
      </c>
      <c r="K7" s="641"/>
      <c r="L7" s="643" t="s">
        <v>17</v>
      </c>
      <c r="M7" s="660"/>
      <c r="N7" s="640" t="s">
        <v>22</v>
      </c>
      <c r="O7" s="641"/>
      <c r="P7" s="642" t="s">
        <v>21</v>
      </c>
      <c r="Q7" s="641"/>
      <c r="R7" s="643" t="s">
        <v>17</v>
      </c>
      <c r="S7" s="649"/>
      <c r="T7" s="640" t="s">
        <v>22</v>
      </c>
      <c r="U7" s="641"/>
      <c r="V7" s="642" t="s">
        <v>21</v>
      </c>
      <c r="W7" s="641"/>
      <c r="X7" s="643" t="s">
        <v>17</v>
      </c>
      <c r="Y7" s="654"/>
    </row>
    <row r="8" spans="1:25" s="250" customFormat="1" ht="29.25" thickBot="1">
      <c r="A8" s="670"/>
      <c r="B8" s="253" t="s">
        <v>19</v>
      </c>
      <c r="C8" s="251" t="s">
        <v>18</v>
      </c>
      <c r="D8" s="252" t="s">
        <v>19</v>
      </c>
      <c r="E8" s="251" t="s">
        <v>18</v>
      </c>
      <c r="F8" s="644"/>
      <c r="G8" s="650"/>
      <c r="H8" s="253" t="s">
        <v>19</v>
      </c>
      <c r="I8" s="251" t="s">
        <v>18</v>
      </c>
      <c r="J8" s="252" t="s">
        <v>19</v>
      </c>
      <c r="K8" s="251" t="s">
        <v>18</v>
      </c>
      <c r="L8" s="644"/>
      <c r="M8" s="661"/>
      <c r="N8" s="253" t="s">
        <v>19</v>
      </c>
      <c r="O8" s="251" t="s">
        <v>18</v>
      </c>
      <c r="P8" s="252" t="s">
        <v>19</v>
      </c>
      <c r="Q8" s="251" t="s">
        <v>18</v>
      </c>
      <c r="R8" s="644"/>
      <c r="S8" s="650"/>
      <c r="T8" s="253" t="s">
        <v>19</v>
      </c>
      <c r="U8" s="251" t="s">
        <v>18</v>
      </c>
      <c r="V8" s="252" t="s">
        <v>19</v>
      </c>
      <c r="W8" s="251" t="s">
        <v>18</v>
      </c>
      <c r="X8" s="644"/>
      <c r="Y8" s="655"/>
    </row>
    <row r="9" spans="1:25" s="152" customFormat="1" ht="18" customHeight="1" thickBot="1" thickTop="1">
      <c r="A9" s="292" t="s">
        <v>24</v>
      </c>
      <c r="B9" s="421">
        <f>B10+B23+B40+B50+B63+B73</f>
        <v>445112</v>
      </c>
      <c r="C9" s="422">
        <f>C10+C23+C40+C50+C63+C73</f>
        <v>459857</v>
      </c>
      <c r="D9" s="423">
        <f>D10+D23+D40+D50+D63+D73</f>
        <v>5238</v>
      </c>
      <c r="E9" s="422">
        <f>E10+E23+E40+E50+E63+E73</f>
        <v>5793</v>
      </c>
      <c r="F9" s="423">
        <f aca="true" t="shared" si="0" ref="F9:F42">SUM(B9:E9)</f>
        <v>916000</v>
      </c>
      <c r="G9" s="424">
        <f aca="true" t="shared" si="1" ref="G9:G42">F9/$F$9</f>
        <v>1</v>
      </c>
      <c r="H9" s="421">
        <f>H10+H23+H40+H50+H63+H73</f>
        <v>414804</v>
      </c>
      <c r="I9" s="422">
        <f>I10+I23+I40+I50+I63+I73</f>
        <v>424836</v>
      </c>
      <c r="J9" s="423">
        <f>J10+J23+J40+J50+J63+J73</f>
        <v>3792</v>
      </c>
      <c r="K9" s="422">
        <f>K10+K23+K40+K50+K63+K73</f>
        <v>3968</v>
      </c>
      <c r="L9" s="423">
        <f aca="true" t="shared" si="2" ref="L9:L42">SUM(H9:K9)</f>
        <v>847400</v>
      </c>
      <c r="M9" s="425">
        <f aca="true" t="shared" si="3" ref="M9:M42">IF(ISERROR(F9/L9-1),"         /0",(F9/L9-1))</f>
        <v>0.08095350483832897</v>
      </c>
      <c r="N9" s="421">
        <f>N10+N23+N40+N50+N63+N73</f>
        <v>4521755</v>
      </c>
      <c r="O9" s="422">
        <f>O10+O23+O40+O50+O63+O73</f>
        <v>4414846</v>
      </c>
      <c r="P9" s="423">
        <f>P10+P23+P40+P50+P63+P73</f>
        <v>43590</v>
      </c>
      <c r="Q9" s="422">
        <f>Q10+Q23+Q40+Q50+Q63+Q73</f>
        <v>47778</v>
      </c>
      <c r="R9" s="423">
        <f aca="true" t="shared" si="4" ref="R9:R42">SUM(N9:Q9)</f>
        <v>9027969</v>
      </c>
      <c r="S9" s="424">
        <f aca="true" t="shared" si="5" ref="S9:S42">R9/$R$9</f>
        <v>1</v>
      </c>
      <c r="T9" s="421">
        <f>T10+T23+T40+T50+T63+T73</f>
        <v>4079161</v>
      </c>
      <c r="U9" s="422">
        <f>U10+U23+U40+U50+U63+U73</f>
        <v>3973625</v>
      </c>
      <c r="V9" s="423">
        <f>V10+V23+V40+V50+V63+V73</f>
        <v>36979</v>
      </c>
      <c r="W9" s="422">
        <f>W10+W23+W40+W50+W63+W73</f>
        <v>34940</v>
      </c>
      <c r="X9" s="423">
        <f aca="true" t="shared" si="6" ref="X9:X42">SUM(T9:W9)</f>
        <v>8124705</v>
      </c>
      <c r="Y9" s="425">
        <f>IF(ISERROR(R9/X9-1),"         /0",(R9/X9-1))</f>
        <v>0.11117499035349598</v>
      </c>
    </row>
    <row r="10" spans="1:28" s="267" customFormat="1" ht="19.5" customHeight="1">
      <c r="A10" s="276" t="s">
        <v>60</v>
      </c>
      <c r="B10" s="273">
        <f>SUM(B11:B22)</f>
        <v>126061</v>
      </c>
      <c r="C10" s="272">
        <f>SUM(C11:C22)</f>
        <v>130124</v>
      </c>
      <c r="D10" s="271">
        <f>SUM(D11:D22)</f>
        <v>139</v>
      </c>
      <c r="E10" s="272">
        <f>SUM(E11:E22)</f>
        <v>120</v>
      </c>
      <c r="F10" s="271">
        <f t="shared" si="0"/>
        <v>256444</v>
      </c>
      <c r="G10" s="274">
        <f t="shared" si="1"/>
        <v>0.2799606986899563</v>
      </c>
      <c r="H10" s="273">
        <f>SUM(H11:H22)</f>
        <v>116921</v>
      </c>
      <c r="I10" s="272">
        <f>SUM(I11:I22)</f>
        <v>123842</v>
      </c>
      <c r="J10" s="271">
        <f>SUM(J11:J22)</f>
        <v>24</v>
      </c>
      <c r="K10" s="272">
        <f>SUM(K11:K22)</f>
        <v>21</v>
      </c>
      <c r="L10" s="271">
        <f t="shared" si="2"/>
        <v>240808</v>
      </c>
      <c r="M10" s="275">
        <f t="shared" si="3"/>
        <v>0.06493139762798572</v>
      </c>
      <c r="N10" s="273">
        <f>SUM(N11:N22)</f>
        <v>1359121</v>
      </c>
      <c r="O10" s="272">
        <f>SUM(O11:O22)</f>
        <v>1336692</v>
      </c>
      <c r="P10" s="271">
        <f>SUM(P11:P22)</f>
        <v>683</v>
      </c>
      <c r="Q10" s="272">
        <f>SUM(Q11:Q22)</f>
        <v>385</v>
      </c>
      <c r="R10" s="271">
        <f t="shared" si="4"/>
        <v>2696881</v>
      </c>
      <c r="S10" s="274">
        <f t="shared" si="5"/>
        <v>0.29872510638882344</v>
      </c>
      <c r="T10" s="273">
        <f>SUM(T11:T22)</f>
        <v>1263209</v>
      </c>
      <c r="U10" s="272">
        <f>SUM(U11:U22)</f>
        <v>1263164</v>
      </c>
      <c r="V10" s="271">
        <f>SUM(V11:V22)</f>
        <v>2124</v>
      </c>
      <c r="W10" s="272">
        <f>SUM(W11:W22)</f>
        <v>461</v>
      </c>
      <c r="X10" s="271">
        <f t="shared" si="6"/>
        <v>2528958</v>
      </c>
      <c r="Y10" s="268">
        <f aca="true" t="shared" si="7" ref="Y10:Y42">IF(ISERROR(R10/X10-1),"         /0",IF(R10/X10&gt;5,"  *  ",(R10/X10-1)))</f>
        <v>0.06640007465525333</v>
      </c>
      <c r="AB10" s="699"/>
    </row>
    <row r="11" spans="1:28" ht="19.5" customHeight="1">
      <c r="A11" s="219" t="s">
        <v>160</v>
      </c>
      <c r="B11" s="217">
        <v>50224</v>
      </c>
      <c r="C11" s="214">
        <v>51398</v>
      </c>
      <c r="D11" s="213">
        <v>4</v>
      </c>
      <c r="E11" s="214">
        <v>0</v>
      </c>
      <c r="F11" s="213">
        <f t="shared" si="0"/>
        <v>101626</v>
      </c>
      <c r="G11" s="216">
        <f t="shared" si="1"/>
        <v>0.11094541484716157</v>
      </c>
      <c r="H11" s="217">
        <v>44245</v>
      </c>
      <c r="I11" s="214">
        <v>45184</v>
      </c>
      <c r="J11" s="213">
        <v>9</v>
      </c>
      <c r="K11" s="214"/>
      <c r="L11" s="213">
        <f t="shared" si="2"/>
        <v>89438</v>
      </c>
      <c r="M11" s="218">
        <f t="shared" si="3"/>
        <v>0.1362731724770232</v>
      </c>
      <c r="N11" s="217">
        <v>504214</v>
      </c>
      <c r="O11" s="214">
        <v>495529</v>
      </c>
      <c r="P11" s="213">
        <v>215</v>
      </c>
      <c r="Q11" s="214">
        <v>203</v>
      </c>
      <c r="R11" s="213">
        <f t="shared" si="4"/>
        <v>1000161</v>
      </c>
      <c r="S11" s="216">
        <f t="shared" si="5"/>
        <v>0.11078471802461883</v>
      </c>
      <c r="T11" s="217">
        <v>459228</v>
      </c>
      <c r="U11" s="214">
        <v>448856</v>
      </c>
      <c r="V11" s="213">
        <v>2026</v>
      </c>
      <c r="W11" s="214">
        <v>386</v>
      </c>
      <c r="X11" s="213">
        <f t="shared" si="6"/>
        <v>910496</v>
      </c>
      <c r="Y11" s="212">
        <f t="shared" si="7"/>
        <v>0.09847929040874415</v>
      </c>
      <c r="AB11" s="698"/>
    </row>
    <row r="12" spans="1:25" ht="19.5" customHeight="1">
      <c r="A12" s="219" t="s">
        <v>184</v>
      </c>
      <c r="B12" s="217">
        <v>22248</v>
      </c>
      <c r="C12" s="214">
        <v>22804</v>
      </c>
      <c r="D12" s="213">
        <v>0</v>
      </c>
      <c r="E12" s="214">
        <v>0</v>
      </c>
      <c r="F12" s="213">
        <f t="shared" si="0"/>
        <v>45052</v>
      </c>
      <c r="G12" s="216">
        <f t="shared" si="1"/>
        <v>0.049183406113537116</v>
      </c>
      <c r="H12" s="217">
        <v>16674</v>
      </c>
      <c r="I12" s="214">
        <v>18862</v>
      </c>
      <c r="J12" s="213"/>
      <c r="K12" s="214"/>
      <c r="L12" s="213">
        <f t="shared" si="2"/>
        <v>35536</v>
      </c>
      <c r="M12" s="218">
        <f t="shared" si="3"/>
        <v>0.2677847816298964</v>
      </c>
      <c r="N12" s="217">
        <v>213665</v>
      </c>
      <c r="O12" s="214">
        <v>216577</v>
      </c>
      <c r="P12" s="213"/>
      <c r="Q12" s="214"/>
      <c r="R12" s="213">
        <f t="shared" si="4"/>
        <v>430242</v>
      </c>
      <c r="S12" s="216">
        <f t="shared" si="5"/>
        <v>0.04765656594523087</v>
      </c>
      <c r="T12" s="217">
        <v>211167</v>
      </c>
      <c r="U12" s="214">
        <v>221552</v>
      </c>
      <c r="V12" s="213"/>
      <c r="W12" s="214"/>
      <c r="X12" s="213">
        <f t="shared" si="6"/>
        <v>432719</v>
      </c>
      <c r="Y12" s="212">
        <f t="shared" si="7"/>
        <v>-0.00572426909842183</v>
      </c>
    </row>
    <row r="13" spans="1:25" ht="19.5" customHeight="1">
      <c r="A13" s="219" t="s">
        <v>186</v>
      </c>
      <c r="B13" s="217">
        <v>15883</v>
      </c>
      <c r="C13" s="214">
        <v>16778</v>
      </c>
      <c r="D13" s="213">
        <v>0</v>
      </c>
      <c r="E13" s="214">
        <v>0</v>
      </c>
      <c r="F13" s="213">
        <f>SUM(B13:E13)</f>
        <v>32661</v>
      </c>
      <c r="G13" s="216">
        <f>F13/$F$9</f>
        <v>0.0356561135371179</v>
      </c>
      <c r="H13" s="217">
        <v>14354</v>
      </c>
      <c r="I13" s="214">
        <v>14783</v>
      </c>
      <c r="J13" s="213"/>
      <c r="K13" s="214"/>
      <c r="L13" s="213">
        <f>SUM(H13:K13)</f>
        <v>29137</v>
      </c>
      <c r="M13" s="218">
        <f>IF(ISERROR(F13/L13-1),"         /0",(F13/L13-1))</f>
        <v>0.12094587637711496</v>
      </c>
      <c r="N13" s="217">
        <v>193544</v>
      </c>
      <c r="O13" s="214">
        <v>190590</v>
      </c>
      <c r="P13" s="213"/>
      <c r="Q13" s="214"/>
      <c r="R13" s="213">
        <f>SUM(N13:Q13)</f>
        <v>384134</v>
      </c>
      <c r="S13" s="216">
        <f>R13/$R$9</f>
        <v>0.04254932643211336</v>
      </c>
      <c r="T13" s="217">
        <v>150940</v>
      </c>
      <c r="U13" s="214">
        <v>147984</v>
      </c>
      <c r="V13" s="213"/>
      <c r="W13" s="214"/>
      <c r="X13" s="213">
        <f>SUM(T13:W13)</f>
        <v>298924</v>
      </c>
      <c r="Y13" s="212">
        <f>IF(ISERROR(R13/X13-1),"         /0",IF(R13/X13&gt;5,"  *  ",(R13/X13-1)))</f>
        <v>0.2850557332298511</v>
      </c>
    </row>
    <row r="14" spans="1:25" ht="19.5" customHeight="1">
      <c r="A14" s="219" t="s">
        <v>189</v>
      </c>
      <c r="B14" s="217">
        <v>10096</v>
      </c>
      <c r="C14" s="214">
        <v>9665</v>
      </c>
      <c r="D14" s="213">
        <v>0</v>
      </c>
      <c r="E14" s="214">
        <v>0</v>
      </c>
      <c r="F14" s="213">
        <f t="shared" si="0"/>
        <v>19761</v>
      </c>
      <c r="G14" s="216">
        <f t="shared" si="1"/>
        <v>0.021573144104803495</v>
      </c>
      <c r="H14" s="217">
        <v>10656</v>
      </c>
      <c r="I14" s="214">
        <v>11656</v>
      </c>
      <c r="J14" s="213"/>
      <c r="K14" s="214"/>
      <c r="L14" s="213">
        <f t="shared" si="2"/>
        <v>22312</v>
      </c>
      <c r="M14" s="218">
        <f t="shared" si="3"/>
        <v>-0.11433309429903193</v>
      </c>
      <c r="N14" s="217">
        <v>104509</v>
      </c>
      <c r="O14" s="214">
        <v>105549</v>
      </c>
      <c r="P14" s="213">
        <v>272</v>
      </c>
      <c r="Q14" s="214">
        <v>0</v>
      </c>
      <c r="R14" s="213">
        <f t="shared" si="4"/>
        <v>210330</v>
      </c>
      <c r="S14" s="216">
        <f t="shared" si="5"/>
        <v>0.023297598828706655</v>
      </c>
      <c r="T14" s="217">
        <v>106319</v>
      </c>
      <c r="U14" s="214">
        <v>111571</v>
      </c>
      <c r="V14" s="213">
        <v>0</v>
      </c>
      <c r="W14" s="214"/>
      <c r="X14" s="213">
        <f t="shared" si="6"/>
        <v>217890</v>
      </c>
      <c r="Y14" s="212">
        <f t="shared" si="7"/>
        <v>-0.03469640644361838</v>
      </c>
    </row>
    <row r="15" spans="1:25" ht="18.75" customHeight="1">
      <c r="A15" s="219" t="s">
        <v>192</v>
      </c>
      <c r="B15" s="217">
        <v>8810</v>
      </c>
      <c r="C15" s="214">
        <v>9843</v>
      </c>
      <c r="D15" s="213">
        <v>0</v>
      </c>
      <c r="E15" s="214">
        <v>0</v>
      </c>
      <c r="F15" s="213">
        <f>SUM(B15:E15)</f>
        <v>18653</v>
      </c>
      <c r="G15" s="216">
        <f>F15/$F$9</f>
        <v>0.02036353711790393</v>
      </c>
      <c r="H15" s="217">
        <v>10349</v>
      </c>
      <c r="I15" s="214">
        <v>10718</v>
      </c>
      <c r="J15" s="213"/>
      <c r="K15" s="214"/>
      <c r="L15" s="213">
        <f>SUM(H15:K15)</f>
        <v>21067</v>
      </c>
      <c r="M15" s="218">
        <f>IF(ISERROR(F15/L15-1),"         /0",(F15/L15-1))</f>
        <v>-0.114586794512745</v>
      </c>
      <c r="N15" s="217">
        <v>121791</v>
      </c>
      <c r="O15" s="214">
        <v>116077</v>
      </c>
      <c r="P15" s="213"/>
      <c r="Q15" s="214"/>
      <c r="R15" s="213">
        <f>SUM(N15:Q15)</f>
        <v>237868</v>
      </c>
      <c r="S15" s="216">
        <f>R15/$R$9</f>
        <v>0.026347897295615437</v>
      </c>
      <c r="T15" s="217">
        <v>116971</v>
      </c>
      <c r="U15" s="214">
        <v>114893</v>
      </c>
      <c r="V15" s="213"/>
      <c r="W15" s="214"/>
      <c r="X15" s="213">
        <f>SUM(T15:W15)</f>
        <v>231864</v>
      </c>
      <c r="Y15" s="212">
        <f>IF(ISERROR(R15/X15-1),"         /0",IF(R15/X15&gt;5,"  *  ",(R15/X15-1)))</f>
        <v>0.02589448987337395</v>
      </c>
    </row>
    <row r="16" spans="1:25" ht="19.5" customHeight="1">
      <c r="A16" s="219" t="s">
        <v>161</v>
      </c>
      <c r="B16" s="217">
        <v>5840</v>
      </c>
      <c r="C16" s="214">
        <v>6049</v>
      </c>
      <c r="D16" s="213">
        <v>0</v>
      </c>
      <c r="E16" s="214">
        <v>0</v>
      </c>
      <c r="F16" s="213">
        <f>SUM(B16:E16)</f>
        <v>11889</v>
      </c>
      <c r="G16" s="216">
        <f>F16/$F$9</f>
        <v>0.012979257641921397</v>
      </c>
      <c r="H16" s="217">
        <v>5957</v>
      </c>
      <c r="I16" s="214">
        <v>6414</v>
      </c>
      <c r="J16" s="213"/>
      <c r="K16" s="214"/>
      <c r="L16" s="213">
        <f>SUM(H16:K16)</f>
        <v>12371</v>
      </c>
      <c r="M16" s="218">
        <f>IF(ISERROR(F16/L16-1),"         /0",(F16/L16-1))</f>
        <v>-0.03896208875596152</v>
      </c>
      <c r="N16" s="217">
        <v>59128</v>
      </c>
      <c r="O16" s="214">
        <v>57571</v>
      </c>
      <c r="P16" s="213"/>
      <c r="Q16" s="214"/>
      <c r="R16" s="213">
        <f>SUM(N16:Q16)</f>
        <v>116699</v>
      </c>
      <c r="S16" s="216">
        <f>R16/$R$9</f>
        <v>0.012926384660824599</v>
      </c>
      <c r="T16" s="217">
        <v>58066</v>
      </c>
      <c r="U16" s="214">
        <v>57922</v>
      </c>
      <c r="V16" s="213"/>
      <c r="W16" s="214"/>
      <c r="X16" s="213">
        <f>SUM(T16:W16)</f>
        <v>115988</v>
      </c>
      <c r="Y16" s="212">
        <f>IF(ISERROR(R16/X16-1),"         /0",IF(R16/X16&gt;5,"  *  ",(R16/X16-1)))</f>
        <v>0.00612994447701487</v>
      </c>
    </row>
    <row r="17" spans="1:25" ht="19.5" customHeight="1">
      <c r="A17" s="219" t="s">
        <v>199</v>
      </c>
      <c r="B17" s="217">
        <v>4981</v>
      </c>
      <c r="C17" s="214">
        <v>5172</v>
      </c>
      <c r="D17" s="213">
        <v>0</v>
      </c>
      <c r="E17" s="214">
        <v>0</v>
      </c>
      <c r="F17" s="213">
        <f>SUM(B17:E17)</f>
        <v>10153</v>
      </c>
      <c r="G17" s="216">
        <f>F17/$F$9</f>
        <v>0.011084061135371179</v>
      </c>
      <c r="H17" s="217">
        <v>4929</v>
      </c>
      <c r="I17" s="214">
        <v>6007</v>
      </c>
      <c r="J17" s="213"/>
      <c r="K17" s="214"/>
      <c r="L17" s="213">
        <f>SUM(H17:K17)</f>
        <v>10936</v>
      </c>
      <c r="M17" s="218">
        <f>IF(ISERROR(F17/L17-1),"         /0",(F17/L17-1))</f>
        <v>-0.07159839063643014</v>
      </c>
      <c r="N17" s="217">
        <v>63912</v>
      </c>
      <c r="O17" s="214">
        <v>63631</v>
      </c>
      <c r="P17" s="213"/>
      <c r="Q17" s="214"/>
      <c r="R17" s="213">
        <f>SUM(N17:Q17)</f>
        <v>127543</v>
      </c>
      <c r="S17" s="216">
        <f>R17/$R$9</f>
        <v>0.01412754075695209</v>
      </c>
      <c r="T17" s="217">
        <v>59135</v>
      </c>
      <c r="U17" s="214">
        <v>67964</v>
      </c>
      <c r="V17" s="213"/>
      <c r="W17" s="214"/>
      <c r="X17" s="213">
        <f>SUM(T17:W17)</f>
        <v>127099</v>
      </c>
      <c r="Y17" s="212">
        <f>IF(ISERROR(R17/X17-1),"         /0",IF(R17/X17&gt;5,"  *  ",(R17/X17-1)))</f>
        <v>0.003493339837449483</v>
      </c>
    </row>
    <row r="18" spans="1:25" ht="19.5" customHeight="1">
      <c r="A18" s="219" t="s">
        <v>187</v>
      </c>
      <c r="B18" s="217">
        <v>4167</v>
      </c>
      <c r="C18" s="214">
        <v>4290</v>
      </c>
      <c r="D18" s="213">
        <v>0</v>
      </c>
      <c r="E18" s="214">
        <v>0</v>
      </c>
      <c r="F18" s="213">
        <f>SUM(B18:E18)</f>
        <v>8457</v>
      </c>
      <c r="G18" s="216">
        <f>F18/$F$9</f>
        <v>0.009232532751091703</v>
      </c>
      <c r="H18" s="217">
        <v>5647</v>
      </c>
      <c r="I18" s="214">
        <v>5922</v>
      </c>
      <c r="J18" s="213"/>
      <c r="K18" s="214"/>
      <c r="L18" s="213">
        <f>SUM(H18:K18)</f>
        <v>11569</v>
      </c>
      <c r="M18" s="218">
        <f>IF(ISERROR(F18/L18-1),"         /0",(F18/L18-1))</f>
        <v>-0.2689947272884432</v>
      </c>
      <c r="N18" s="217">
        <v>45818</v>
      </c>
      <c r="O18" s="214">
        <v>42166</v>
      </c>
      <c r="P18" s="213"/>
      <c r="Q18" s="214"/>
      <c r="R18" s="213">
        <f>SUM(N18:Q18)</f>
        <v>87984</v>
      </c>
      <c r="S18" s="216">
        <f>R18/$R$9</f>
        <v>0.009745713570793166</v>
      </c>
      <c r="T18" s="217">
        <v>52607</v>
      </c>
      <c r="U18" s="214">
        <v>49040</v>
      </c>
      <c r="V18" s="213"/>
      <c r="W18" s="214"/>
      <c r="X18" s="213">
        <f>SUM(T18:W18)</f>
        <v>101647</v>
      </c>
      <c r="Y18" s="212">
        <f>IF(ISERROR(R18/X18-1),"         /0",IF(R18/X18&gt;5,"  *  ",(R18/X18-1)))</f>
        <v>-0.13441616575009596</v>
      </c>
    </row>
    <row r="19" spans="1:25" ht="18.75" customHeight="1">
      <c r="A19" s="219" t="s">
        <v>203</v>
      </c>
      <c r="B19" s="217">
        <v>1915</v>
      </c>
      <c r="C19" s="214">
        <v>2144</v>
      </c>
      <c r="D19" s="213">
        <v>0</v>
      </c>
      <c r="E19" s="214">
        <v>0</v>
      </c>
      <c r="F19" s="213">
        <f t="shared" si="0"/>
        <v>4059</v>
      </c>
      <c r="G19" s="216">
        <f t="shared" si="1"/>
        <v>0.004431222707423581</v>
      </c>
      <c r="H19" s="217">
        <v>2348</v>
      </c>
      <c r="I19" s="214">
        <v>2905</v>
      </c>
      <c r="J19" s="213"/>
      <c r="K19" s="214"/>
      <c r="L19" s="213">
        <f t="shared" si="2"/>
        <v>5253</v>
      </c>
      <c r="M19" s="218">
        <f t="shared" si="3"/>
        <v>-0.22729868646487716</v>
      </c>
      <c r="N19" s="217">
        <v>29798</v>
      </c>
      <c r="O19" s="214">
        <v>27839</v>
      </c>
      <c r="P19" s="213"/>
      <c r="Q19" s="214"/>
      <c r="R19" s="213">
        <f t="shared" si="4"/>
        <v>57637</v>
      </c>
      <c r="S19" s="216">
        <f t="shared" si="5"/>
        <v>0.006384270925166004</v>
      </c>
      <c r="T19" s="217">
        <v>32549</v>
      </c>
      <c r="U19" s="214">
        <v>30558</v>
      </c>
      <c r="V19" s="213"/>
      <c r="W19" s="214"/>
      <c r="X19" s="213">
        <f t="shared" si="6"/>
        <v>63107</v>
      </c>
      <c r="Y19" s="212">
        <f t="shared" si="7"/>
        <v>-0.08667818150125972</v>
      </c>
    </row>
    <row r="20" spans="1:25" ht="19.5" customHeight="1">
      <c r="A20" s="219" t="s">
        <v>193</v>
      </c>
      <c r="B20" s="217">
        <v>932</v>
      </c>
      <c r="C20" s="214">
        <v>918</v>
      </c>
      <c r="D20" s="213">
        <v>0</v>
      </c>
      <c r="E20" s="214">
        <v>0</v>
      </c>
      <c r="F20" s="213">
        <f>SUM(B20:E20)</f>
        <v>1850</v>
      </c>
      <c r="G20" s="216">
        <f>F20/$F$9</f>
        <v>0.002019650655021834</v>
      </c>
      <c r="H20" s="217">
        <v>439</v>
      </c>
      <c r="I20" s="214"/>
      <c r="J20" s="213"/>
      <c r="K20" s="214"/>
      <c r="L20" s="213">
        <f>SUM(H20:K20)</f>
        <v>439</v>
      </c>
      <c r="M20" s="218">
        <f>IF(ISERROR(F20/L20-1),"         /0",(F20/L20-1))</f>
        <v>3.214123006833713</v>
      </c>
      <c r="N20" s="217">
        <v>13760</v>
      </c>
      <c r="O20" s="214">
        <v>8125</v>
      </c>
      <c r="P20" s="213"/>
      <c r="Q20" s="214"/>
      <c r="R20" s="213">
        <f>SUM(N20:Q20)</f>
        <v>21885</v>
      </c>
      <c r="S20" s="216">
        <f>R20/$R$9</f>
        <v>0.0024241332685125527</v>
      </c>
      <c r="T20" s="217">
        <v>5353</v>
      </c>
      <c r="U20" s="214"/>
      <c r="V20" s="213"/>
      <c r="W20" s="214"/>
      <c r="X20" s="213">
        <f>SUM(T20:W20)</f>
        <v>5353</v>
      </c>
      <c r="Y20" s="212">
        <f>IF(ISERROR(R20/X20-1),"         /0",IF(R20/X20&gt;5,"  *  ",(R20/X20-1)))</f>
        <v>3.088361666355315</v>
      </c>
    </row>
    <row r="21" spans="1:25" ht="19.5" customHeight="1">
      <c r="A21" s="219" t="s">
        <v>196</v>
      </c>
      <c r="B21" s="217">
        <v>809</v>
      </c>
      <c r="C21" s="214">
        <v>846</v>
      </c>
      <c r="D21" s="213">
        <v>0</v>
      </c>
      <c r="E21" s="214">
        <v>0</v>
      </c>
      <c r="F21" s="213">
        <f t="shared" si="0"/>
        <v>1655</v>
      </c>
      <c r="G21" s="216">
        <f t="shared" si="1"/>
        <v>0.001806768558951965</v>
      </c>
      <c r="H21" s="217">
        <v>1091</v>
      </c>
      <c r="I21" s="214">
        <v>1181</v>
      </c>
      <c r="J21" s="213"/>
      <c r="K21" s="214"/>
      <c r="L21" s="213">
        <f t="shared" si="2"/>
        <v>2272</v>
      </c>
      <c r="M21" s="218">
        <f t="shared" si="3"/>
        <v>-0.27156690140845074</v>
      </c>
      <c r="N21" s="217">
        <v>7625</v>
      </c>
      <c r="O21" s="214">
        <v>11090</v>
      </c>
      <c r="P21" s="213"/>
      <c r="Q21" s="214"/>
      <c r="R21" s="213">
        <f t="shared" si="4"/>
        <v>18715</v>
      </c>
      <c r="S21" s="216">
        <f t="shared" si="5"/>
        <v>0.002073002244469382</v>
      </c>
      <c r="T21" s="217">
        <v>8591</v>
      </c>
      <c r="U21" s="214">
        <v>11030</v>
      </c>
      <c r="V21" s="213"/>
      <c r="W21" s="214"/>
      <c r="X21" s="213">
        <f t="shared" si="6"/>
        <v>19621</v>
      </c>
      <c r="Y21" s="212">
        <f t="shared" si="7"/>
        <v>-0.046175016563885674</v>
      </c>
    </row>
    <row r="22" spans="1:25" ht="19.5" customHeight="1" thickBot="1">
      <c r="A22" s="219" t="s">
        <v>175</v>
      </c>
      <c r="B22" s="217">
        <v>156</v>
      </c>
      <c r="C22" s="214">
        <v>217</v>
      </c>
      <c r="D22" s="213">
        <v>135</v>
      </c>
      <c r="E22" s="214">
        <v>120</v>
      </c>
      <c r="F22" s="213">
        <f t="shared" si="0"/>
        <v>628</v>
      </c>
      <c r="G22" s="216">
        <f t="shared" si="1"/>
        <v>0.000685589519650655</v>
      </c>
      <c r="H22" s="217">
        <v>232</v>
      </c>
      <c r="I22" s="214">
        <v>210</v>
      </c>
      <c r="J22" s="213">
        <v>15</v>
      </c>
      <c r="K22" s="214">
        <v>21</v>
      </c>
      <c r="L22" s="213">
        <f t="shared" si="2"/>
        <v>478</v>
      </c>
      <c r="M22" s="218">
        <f t="shared" si="3"/>
        <v>0.3138075313807531</v>
      </c>
      <c r="N22" s="217">
        <v>1357</v>
      </c>
      <c r="O22" s="214">
        <v>1948</v>
      </c>
      <c r="P22" s="213">
        <v>196</v>
      </c>
      <c r="Q22" s="214">
        <v>182</v>
      </c>
      <c r="R22" s="213">
        <f t="shared" si="4"/>
        <v>3683</v>
      </c>
      <c r="S22" s="216">
        <f t="shared" si="5"/>
        <v>0.000407954435820504</v>
      </c>
      <c r="T22" s="217">
        <v>2283</v>
      </c>
      <c r="U22" s="214">
        <v>1794</v>
      </c>
      <c r="V22" s="213">
        <v>98</v>
      </c>
      <c r="W22" s="214">
        <v>75</v>
      </c>
      <c r="X22" s="213">
        <f t="shared" si="6"/>
        <v>4250</v>
      </c>
      <c r="Y22" s="212">
        <f t="shared" si="7"/>
        <v>-0.13341176470588234</v>
      </c>
    </row>
    <row r="23" spans="1:25" s="267" customFormat="1" ht="19.5" customHeight="1">
      <c r="A23" s="276" t="s">
        <v>59</v>
      </c>
      <c r="B23" s="273">
        <f>SUM(B24:B39)</f>
        <v>120400</v>
      </c>
      <c r="C23" s="272">
        <f>SUM(C24:C39)</f>
        <v>122609</v>
      </c>
      <c r="D23" s="271">
        <f>SUM(D24:D39)</f>
        <v>3612</v>
      </c>
      <c r="E23" s="272">
        <f>SUM(E24:E39)</f>
        <v>4050</v>
      </c>
      <c r="F23" s="271">
        <f t="shared" si="0"/>
        <v>250671</v>
      </c>
      <c r="G23" s="274">
        <f t="shared" si="1"/>
        <v>0.27365829694323146</v>
      </c>
      <c r="H23" s="273">
        <f>SUM(H24:H39)</f>
        <v>110846</v>
      </c>
      <c r="I23" s="272">
        <f>SUM(I24:I39)</f>
        <v>110042</v>
      </c>
      <c r="J23" s="271">
        <f>SUM(J24:J39)</f>
        <v>167</v>
      </c>
      <c r="K23" s="272">
        <f>SUM(K24:K39)</f>
        <v>151</v>
      </c>
      <c r="L23" s="271">
        <f t="shared" si="2"/>
        <v>221206</v>
      </c>
      <c r="M23" s="275">
        <f t="shared" si="3"/>
        <v>0.13320163105883198</v>
      </c>
      <c r="N23" s="273">
        <f>SUM(N24:N39)</f>
        <v>1170788</v>
      </c>
      <c r="O23" s="272">
        <f>SUM(O24:O39)</f>
        <v>1168335</v>
      </c>
      <c r="P23" s="271">
        <f>SUM(P24:P39)</f>
        <v>13450</v>
      </c>
      <c r="Q23" s="272">
        <f>SUM(Q24:Q39)</f>
        <v>16808</v>
      </c>
      <c r="R23" s="271">
        <f t="shared" si="4"/>
        <v>2369381</v>
      </c>
      <c r="S23" s="274">
        <f t="shared" si="5"/>
        <v>0.2624489516966662</v>
      </c>
      <c r="T23" s="273">
        <f>SUM(T24:T39)</f>
        <v>1098122</v>
      </c>
      <c r="U23" s="272">
        <f>SUM(U24:U39)</f>
        <v>1086551</v>
      </c>
      <c r="V23" s="271">
        <f>SUM(V24:V39)</f>
        <v>1383</v>
      </c>
      <c r="W23" s="272">
        <f>SUM(W24:W39)</f>
        <v>1611</v>
      </c>
      <c r="X23" s="271">
        <f t="shared" si="6"/>
        <v>2187667</v>
      </c>
      <c r="Y23" s="268">
        <f t="shared" si="7"/>
        <v>0.083062915882536</v>
      </c>
    </row>
    <row r="24" spans="1:25" ht="19.5" customHeight="1">
      <c r="A24" s="234" t="s">
        <v>160</v>
      </c>
      <c r="B24" s="231">
        <v>30388</v>
      </c>
      <c r="C24" s="229">
        <v>29131</v>
      </c>
      <c r="D24" s="230">
        <v>3</v>
      </c>
      <c r="E24" s="229">
        <v>0</v>
      </c>
      <c r="F24" s="230">
        <f t="shared" si="0"/>
        <v>59522</v>
      </c>
      <c r="G24" s="232">
        <f t="shared" si="1"/>
        <v>0.06498034934497816</v>
      </c>
      <c r="H24" s="231">
        <v>21768</v>
      </c>
      <c r="I24" s="229">
        <v>21378</v>
      </c>
      <c r="J24" s="230">
        <v>139</v>
      </c>
      <c r="K24" s="229">
        <v>140</v>
      </c>
      <c r="L24" s="230">
        <f t="shared" si="2"/>
        <v>43425</v>
      </c>
      <c r="M24" s="233">
        <f t="shared" si="3"/>
        <v>0.3706850892343121</v>
      </c>
      <c r="N24" s="231">
        <v>286142</v>
      </c>
      <c r="O24" s="229">
        <v>280247</v>
      </c>
      <c r="P24" s="230">
        <v>737</v>
      </c>
      <c r="Q24" s="229">
        <v>803</v>
      </c>
      <c r="R24" s="230">
        <f t="shared" si="4"/>
        <v>567929</v>
      </c>
      <c r="S24" s="232">
        <f t="shared" si="5"/>
        <v>0.0629077259791211</v>
      </c>
      <c r="T24" s="231">
        <v>259151</v>
      </c>
      <c r="U24" s="229">
        <v>260391</v>
      </c>
      <c r="V24" s="230">
        <v>953</v>
      </c>
      <c r="W24" s="229">
        <v>1105</v>
      </c>
      <c r="X24" s="230">
        <f t="shared" si="6"/>
        <v>521600</v>
      </c>
      <c r="Y24" s="228">
        <f t="shared" si="7"/>
        <v>0.088820935582822</v>
      </c>
    </row>
    <row r="25" spans="1:25" ht="19.5" customHeight="1">
      <c r="A25" s="234" t="s">
        <v>183</v>
      </c>
      <c r="B25" s="231">
        <v>25608</v>
      </c>
      <c r="C25" s="229">
        <v>25657</v>
      </c>
      <c r="D25" s="230">
        <v>0</v>
      </c>
      <c r="E25" s="229">
        <v>0</v>
      </c>
      <c r="F25" s="230">
        <f t="shared" si="0"/>
        <v>51265</v>
      </c>
      <c r="G25" s="232">
        <f t="shared" si="1"/>
        <v>0.055966157205240175</v>
      </c>
      <c r="H25" s="231">
        <v>22263</v>
      </c>
      <c r="I25" s="229">
        <v>21182</v>
      </c>
      <c r="J25" s="230"/>
      <c r="K25" s="229"/>
      <c r="L25" s="230">
        <f t="shared" si="2"/>
        <v>43445</v>
      </c>
      <c r="M25" s="233">
        <f t="shared" si="3"/>
        <v>0.1799976982391529</v>
      </c>
      <c r="N25" s="231">
        <v>244191</v>
      </c>
      <c r="O25" s="229">
        <v>241181</v>
      </c>
      <c r="P25" s="230"/>
      <c r="Q25" s="229"/>
      <c r="R25" s="230">
        <f t="shared" si="4"/>
        <v>485372</v>
      </c>
      <c r="S25" s="232">
        <f t="shared" si="5"/>
        <v>0.05376314429081447</v>
      </c>
      <c r="T25" s="231">
        <v>233905</v>
      </c>
      <c r="U25" s="229">
        <v>232064</v>
      </c>
      <c r="V25" s="230"/>
      <c r="W25" s="229"/>
      <c r="X25" s="230">
        <f t="shared" si="6"/>
        <v>465969</v>
      </c>
      <c r="Y25" s="228">
        <f t="shared" si="7"/>
        <v>0.0416401091059706</v>
      </c>
    </row>
    <row r="26" spans="1:25" ht="19.5" customHeight="1">
      <c r="A26" s="234" t="s">
        <v>185</v>
      </c>
      <c r="B26" s="231">
        <v>20857</v>
      </c>
      <c r="C26" s="229">
        <v>20419</v>
      </c>
      <c r="D26" s="230">
        <v>70</v>
      </c>
      <c r="E26" s="229">
        <v>0</v>
      </c>
      <c r="F26" s="230">
        <f t="shared" si="0"/>
        <v>41346</v>
      </c>
      <c r="G26" s="232">
        <f t="shared" si="1"/>
        <v>0.04513755458515284</v>
      </c>
      <c r="H26" s="231">
        <v>19171</v>
      </c>
      <c r="I26" s="229">
        <v>18920</v>
      </c>
      <c r="J26" s="230"/>
      <c r="K26" s="229"/>
      <c r="L26" s="230">
        <f t="shared" si="2"/>
        <v>38091</v>
      </c>
      <c r="M26" s="233">
        <f t="shared" si="3"/>
        <v>0.08545325667480497</v>
      </c>
      <c r="N26" s="231">
        <v>190642</v>
      </c>
      <c r="O26" s="229">
        <v>189674</v>
      </c>
      <c r="P26" s="230">
        <v>70</v>
      </c>
      <c r="Q26" s="229"/>
      <c r="R26" s="230">
        <f t="shared" si="4"/>
        <v>380386</v>
      </c>
      <c r="S26" s="232">
        <f t="shared" si="5"/>
        <v>0.0421341721487967</v>
      </c>
      <c r="T26" s="231">
        <v>173783</v>
      </c>
      <c r="U26" s="229">
        <v>168627</v>
      </c>
      <c r="V26" s="230">
        <v>146</v>
      </c>
      <c r="W26" s="229">
        <v>148</v>
      </c>
      <c r="X26" s="230">
        <f t="shared" si="6"/>
        <v>342704</v>
      </c>
      <c r="Y26" s="228">
        <f t="shared" si="7"/>
        <v>0.10995494654278914</v>
      </c>
    </row>
    <row r="27" spans="1:25" ht="19.5" customHeight="1">
      <c r="A27" s="234" t="s">
        <v>188</v>
      </c>
      <c r="B27" s="231">
        <v>11027</v>
      </c>
      <c r="C27" s="229">
        <v>10630</v>
      </c>
      <c r="D27" s="230">
        <v>0</v>
      </c>
      <c r="E27" s="229">
        <v>0</v>
      </c>
      <c r="F27" s="230">
        <f>SUM(B27:E27)</f>
        <v>21657</v>
      </c>
      <c r="G27" s="232">
        <f>F27/$F$9</f>
        <v>0.02364301310043668</v>
      </c>
      <c r="H27" s="231">
        <v>9885</v>
      </c>
      <c r="I27" s="229">
        <v>9396</v>
      </c>
      <c r="J27" s="230"/>
      <c r="K27" s="229"/>
      <c r="L27" s="230">
        <f>SUM(H27:K27)</f>
        <v>19281</v>
      </c>
      <c r="M27" s="233">
        <f>IF(ISERROR(F27/L27-1),"         /0",(F27/L27-1))</f>
        <v>0.12323012291893565</v>
      </c>
      <c r="N27" s="231">
        <v>107891</v>
      </c>
      <c r="O27" s="229">
        <v>103506</v>
      </c>
      <c r="P27" s="230"/>
      <c r="Q27" s="229"/>
      <c r="R27" s="230">
        <f>SUM(N27:Q27)</f>
        <v>211397</v>
      </c>
      <c r="S27" s="232">
        <f>R27/$R$9</f>
        <v>0.023415787094528125</v>
      </c>
      <c r="T27" s="231">
        <v>24923</v>
      </c>
      <c r="U27" s="229">
        <v>22886</v>
      </c>
      <c r="V27" s="230"/>
      <c r="W27" s="229"/>
      <c r="X27" s="230">
        <f>SUM(T27:W27)</f>
        <v>47809</v>
      </c>
      <c r="Y27" s="228">
        <f>IF(ISERROR(R27/X27-1),"         /0",IF(R27/X27&gt;5,"  *  ",(R27/X27-1)))</f>
        <v>3.4216988433140205</v>
      </c>
    </row>
    <row r="28" spans="1:25" ht="19.5" customHeight="1">
      <c r="A28" s="234" t="s">
        <v>191</v>
      </c>
      <c r="B28" s="231">
        <v>9871</v>
      </c>
      <c r="C28" s="229">
        <v>9607</v>
      </c>
      <c r="D28" s="230">
        <v>0</v>
      </c>
      <c r="E28" s="229">
        <v>0</v>
      </c>
      <c r="F28" s="230">
        <f t="shared" si="0"/>
        <v>19478</v>
      </c>
      <c r="G28" s="232">
        <f t="shared" si="1"/>
        <v>0.02126419213973799</v>
      </c>
      <c r="H28" s="231">
        <v>14505</v>
      </c>
      <c r="I28" s="229">
        <v>14670</v>
      </c>
      <c r="J28" s="230"/>
      <c r="K28" s="229"/>
      <c r="L28" s="230">
        <f t="shared" si="2"/>
        <v>29175</v>
      </c>
      <c r="M28" s="233">
        <f t="shared" si="3"/>
        <v>-0.33237360754070266</v>
      </c>
      <c r="N28" s="231">
        <v>108405</v>
      </c>
      <c r="O28" s="229">
        <v>105990</v>
      </c>
      <c r="P28" s="230"/>
      <c r="Q28" s="229"/>
      <c r="R28" s="230">
        <f t="shared" si="4"/>
        <v>214395</v>
      </c>
      <c r="S28" s="232">
        <f t="shared" si="5"/>
        <v>0.02374786621442763</v>
      </c>
      <c r="T28" s="231">
        <v>131822</v>
      </c>
      <c r="U28" s="229">
        <v>126600</v>
      </c>
      <c r="V28" s="230"/>
      <c r="W28" s="229"/>
      <c r="X28" s="230">
        <f t="shared" si="6"/>
        <v>258422</v>
      </c>
      <c r="Y28" s="228">
        <f t="shared" si="7"/>
        <v>-0.17036862186655932</v>
      </c>
    </row>
    <row r="29" spans="1:25" ht="19.5" customHeight="1">
      <c r="A29" s="234" t="s">
        <v>161</v>
      </c>
      <c r="B29" s="231">
        <v>6273</v>
      </c>
      <c r="C29" s="229">
        <v>6302</v>
      </c>
      <c r="D29" s="230">
        <v>0</v>
      </c>
      <c r="E29" s="229">
        <v>0</v>
      </c>
      <c r="F29" s="230">
        <f aca="true" t="shared" si="8" ref="F29:F34">SUM(B29:E29)</f>
        <v>12575</v>
      </c>
      <c r="G29" s="232">
        <f aca="true" t="shared" si="9" ref="G29:G34">F29/$F$9</f>
        <v>0.013728165938864629</v>
      </c>
      <c r="H29" s="231">
        <v>6093</v>
      </c>
      <c r="I29" s="229">
        <v>5961</v>
      </c>
      <c r="J29" s="230"/>
      <c r="K29" s="229"/>
      <c r="L29" s="230">
        <f aca="true" t="shared" si="10" ref="L29:L34">SUM(H29:K29)</f>
        <v>12054</v>
      </c>
      <c r="M29" s="233">
        <f aca="true" t="shared" si="11" ref="M29:M34">IF(ISERROR(F29/L29-1),"         /0",(F29/L29-1))</f>
        <v>0.04322216691554681</v>
      </c>
      <c r="N29" s="231">
        <v>55730</v>
      </c>
      <c r="O29" s="229">
        <v>54969</v>
      </c>
      <c r="P29" s="230"/>
      <c r="Q29" s="229"/>
      <c r="R29" s="230">
        <f aca="true" t="shared" si="12" ref="R29:R34">SUM(N29:Q29)</f>
        <v>110699</v>
      </c>
      <c r="S29" s="232">
        <f aca="true" t="shared" si="13" ref="S29:S34">R29/$R$9</f>
        <v>0.012261783353487368</v>
      </c>
      <c r="T29" s="231">
        <v>116134</v>
      </c>
      <c r="U29" s="229">
        <v>110482</v>
      </c>
      <c r="V29" s="230">
        <v>128</v>
      </c>
      <c r="W29" s="229">
        <v>129</v>
      </c>
      <c r="X29" s="230">
        <f aca="true" t="shared" si="14" ref="X29:X34">SUM(T29:W29)</f>
        <v>226873</v>
      </c>
      <c r="Y29" s="228">
        <f aca="true" t="shared" si="15" ref="Y29:Y34">IF(ISERROR(R29/X29-1),"         /0",IF(R29/X29&gt;5,"  *  ",(R29/X29-1)))</f>
        <v>-0.5120662220713792</v>
      </c>
    </row>
    <row r="30" spans="1:25" ht="19.5" customHeight="1">
      <c r="A30" s="234" t="s">
        <v>162</v>
      </c>
      <c r="B30" s="231">
        <v>5502</v>
      </c>
      <c r="C30" s="229">
        <v>5147</v>
      </c>
      <c r="D30" s="230">
        <v>0</v>
      </c>
      <c r="E30" s="229">
        <v>0</v>
      </c>
      <c r="F30" s="230">
        <f t="shared" si="8"/>
        <v>10649</v>
      </c>
      <c r="G30" s="232">
        <f t="shared" si="9"/>
        <v>0.011625545851528384</v>
      </c>
      <c r="H30" s="231"/>
      <c r="I30" s="229"/>
      <c r="J30" s="230"/>
      <c r="K30" s="229"/>
      <c r="L30" s="230">
        <f t="shared" si="10"/>
        <v>0</v>
      </c>
      <c r="M30" s="233" t="str">
        <f t="shared" si="11"/>
        <v>         /0</v>
      </c>
      <c r="N30" s="231">
        <v>46543</v>
      </c>
      <c r="O30" s="229">
        <v>47260</v>
      </c>
      <c r="P30" s="230"/>
      <c r="Q30" s="229"/>
      <c r="R30" s="230">
        <f t="shared" si="12"/>
        <v>93803</v>
      </c>
      <c r="S30" s="232">
        <f t="shared" si="13"/>
        <v>0.010390266072025724</v>
      </c>
      <c r="T30" s="231"/>
      <c r="U30" s="229"/>
      <c r="V30" s="230"/>
      <c r="W30" s="229"/>
      <c r="X30" s="230">
        <f t="shared" si="14"/>
        <v>0</v>
      </c>
      <c r="Y30" s="228" t="str">
        <f t="shared" si="15"/>
        <v>         /0</v>
      </c>
    </row>
    <row r="31" spans="1:25" ht="19.5" customHeight="1">
      <c r="A31" s="234" t="s">
        <v>200</v>
      </c>
      <c r="B31" s="231">
        <v>0</v>
      </c>
      <c r="C31" s="229">
        <v>0</v>
      </c>
      <c r="D31" s="230">
        <v>3474</v>
      </c>
      <c r="E31" s="229">
        <v>3952</v>
      </c>
      <c r="F31" s="230">
        <f t="shared" si="8"/>
        <v>7426</v>
      </c>
      <c r="G31" s="232">
        <f t="shared" si="9"/>
        <v>0.008106986899563318</v>
      </c>
      <c r="H31" s="231"/>
      <c r="I31" s="229"/>
      <c r="J31" s="230"/>
      <c r="K31" s="229"/>
      <c r="L31" s="230">
        <f t="shared" si="10"/>
        <v>0</v>
      </c>
      <c r="M31" s="233" t="str">
        <f t="shared" si="11"/>
        <v>         /0</v>
      </c>
      <c r="N31" s="231"/>
      <c r="O31" s="229"/>
      <c r="P31" s="230">
        <v>12227</v>
      </c>
      <c r="Q31" s="229">
        <v>15429</v>
      </c>
      <c r="R31" s="230">
        <f t="shared" si="12"/>
        <v>27656</v>
      </c>
      <c r="S31" s="232">
        <f t="shared" si="13"/>
        <v>0.0030633689592864132</v>
      </c>
      <c r="T31" s="231"/>
      <c r="U31" s="229"/>
      <c r="V31" s="230"/>
      <c r="W31" s="229"/>
      <c r="X31" s="230">
        <f t="shared" si="14"/>
        <v>0</v>
      </c>
      <c r="Y31" s="228" t="str">
        <f t="shared" si="15"/>
        <v>         /0</v>
      </c>
    </row>
    <row r="32" spans="1:25" ht="19.5" customHeight="1">
      <c r="A32" s="234" t="s">
        <v>202</v>
      </c>
      <c r="B32" s="231">
        <v>2824</v>
      </c>
      <c r="C32" s="229">
        <v>3093</v>
      </c>
      <c r="D32" s="230">
        <v>0</v>
      </c>
      <c r="E32" s="229">
        <v>0</v>
      </c>
      <c r="F32" s="230">
        <f t="shared" si="8"/>
        <v>5917</v>
      </c>
      <c r="G32" s="232">
        <f t="shared" si="9"/>
        <v>0.0064596069868995635</v>
      </c>
      <c r="H32" s="231">
        <v>2248</v>
      </c>
      <c r="I32" s="229">
        <v>2200</v>
      </c>
      <c r="J32" s="230"/>
      <c r="K32" s="229"/>
      <c r="L32" s="230">
        <f t="shared" si="10"/>
        <v>4448</v>
      </c>
      <c r="M32" s="233">
        <f t="shared" si="11"/>
        <v>0.33026079136690645</v>
      </c>
      <c r="N32" s="231">
        <v>21648</v>
      </c>
      <c r="O32" s="229">
        <v>23791</v>
      </c>
      <c r="P32" s="230"/>
      <c r="Q32" s="229"/>
      <c r="R32" s="230">
        <f t="shared" si="12"/>
        <v>45439</v>
      </c>
      <c r="S32" s="232">
        <f t="shared" si="13"/>
        <v>0.0050331364673494115</v>
      </c>
      <c r="T32" s="231">
        <v>26328</v>
      </c>
      <c r="U32" s="229">
        <v>25508</v>
      </c>
      <c r="V32" s="230"/>
      <c r="W32" s="229"/>
      <c r="X32" s="230">
        <f t="shared" si="14"/>
        <v>51836</v>
      </c>
      <c r="Y32" s="228">
        <f t="shared" si="15"/>
        <v>-0.12340844200941425</v>
      </c>
    </row>
    <row r="33" spans="1:25" ht="19.5" customHeight="1">
      <c r="A33" s="234" t="s">
        <v>166</v>
      </c>
      <c r="B33" s="231">
        <v>2913</v>
      </c>
      <c r="C33" s="229">
        <v>2348</v>
      </c>
      <c r="D33" s="230">
        <v>0</v>
      </c>
      <c r="E33" s="229">
        <v>0</v>
      </c>
      <c r="F33" s="230">
        <f t="shared" si="8"/>
        <v>5261</v>
      </c>
      <c r="G33" s="232">
        <f t="shared" si="9"/>
        <v>0.0057434497816593886</v>
      </c>
      <c r="H33" s="231">
        <v>2499</v>
      </c>
      <c r="I33" s="229">
        <v>1845</v>
      </c>
      <c r="J33" s="230"/>
      <c r="K33" s="229"/>
      <c r="L33" s="230">
        <f t="shared" si="10"/>
        <v>4344</v>
      </c>
      <c r="M33" s="233">
        <f t="shared" si="11"/>
        <v>0.21109576427255994</v>
      </c>
      <c r="N33" s="231">
        <v>23566</v>
      </c>
      <c r="O33" s="229">
        <v>19357</v>
      </c>
      <c r="P33" s="230"/>
      <c r="Q33" s="229"/>
      <c r="R33" s="230">
        <f t="shared" si="12"/>
        <v>42923</v>
      </c>
      <c r="S33" s="232">
        <f t="shared" si="13"/>
        <v>0.004754446985805999</v>
      </c>
      <c r="T33" s="231">
        <v>37657</v>
      </c>
      <c r="U33" s="229">
        <v>32184</v>
      </c>
      <c r="V33" s="230"/>
      <c r="W33" s="229"/>
      <c r="X33" s="230">
        <f t="shared" si="14"/>
        <v>69841</v>
      </c>
      <c r="Y33" s="228">
        <f t="shared" si="15"/>
        <v>-0.3854183072980055</v>
      </c>
    </row>
    <row r="34" spans="1:25" ht="19.5" customHeight="1">
      <c r="A34" s="234" t="s">
        <v>204</v>
      </c>
      <c r="B34" s="231">
        <v>1967</v>
      </c>
      <c r="C34" s="229">
        <v>2389</v>
      </c>
      <c r="D34" s="230">
        <v>0</v>
      </c>
      <c r="E34" s="229">
        <v>0</v>
      </c>
      <c r="F34" s="230">
        <f t="shared" si="8"/>
        <v>4356</v>
      </c>
      <c r="G34" s="232">
        <f t="shared" si="9"/>
        <v>0.004755458515283843</v>
      </c>
      <c r="H34" s="231"/>
      <c r="I34" s="229"/>
      <c r="J34" s="230"/>
      <c r="K34" s="229"/>
      <c r="L34" s="230">
        <f t="shared" si="10"/>
        <v>0</v>
      </c>
      <c r="M34" s="233" t="str">
        <f t="shared" si="11"/>
        <v>         /0</v>
      </c>
      <c r="N34" s="231">
        <v>7023</v>
      </c>
      <c r="O34" s="229">
        <v>8920</v>
      </c>
      <c r="P34" s="230"/>
      <c r="Q34" s="229"/>
      <c r="R34" s="230">
        <f t="shared" si="12"/>
        <v>15943</v>
      </c>
      <c r="S34" s="232">
        <f t="shared" si="13"/>
        <v>0.0017659564404795807</v>
      </c>
      <c r="T34" s="231"/>
      <c r="U34" s="229"/>
      <c r="V34" s="230"/>
      <c r="W34" s="229"/>
      <c r="X34" s="230">
        <f t="shared" si="14"/>
        <v>0</v>
      </c>
      <c r="Y34" s="228" t="str">
        <f t="shared" si="15"/>
        <v>         /0</v>
      </c>
    </row>
    <row r="35" spans="1:25" ht="19.5" customHeight="1">
      <c r="A35" s="234" t="s">
        <v>205</v>
      </c>
      <c r="B35" s="231">
        <v>1894</v>
      </c>
      <c r="C35" s="229">
        <v>2052</v>
      </c>
      <c r="D35" s="230">
        <v>0</v>
      </c>
      <c r="E35" s="229">
        <v>0</v>
      </c>
      <c r="F35" s="230">
        <f t="shared" si="0"/>
        <v>3946</v>
      </c>
      <c r="G35" s="232">
        <f t="shared" si="1"/>
        <v>0.0043078602620087334</v>
      </c>
      <c r="H35" s="231">
        <v>4395</v>
      </c>
      <c r="I35" s="229">
        <v>5102</v>
      </c>
      <c r="J35" s="230"/>
      <c r="K35" s="229"/>
      <c r="L35" s="230">
        <f t="shared" si="2"/>
        <v>9497</v>
      </c>
      <c r="M35" s="233">
        <f t="shared" si="3"/>
        <v>-0.5845003685374328</v>
      </c>
      <c r="N35" s="231">
        <v>24343</v>
      </c>
      <c r="O35" s="229">
        <v>28827</v>
      </c>
      <c r="P35" s="230"/>
      <c r="Q35" s="229"/>
      <c r="R35" s="230">
        <f t="shared" si="4"/>
        <v>53170</v>
      </c>
      <c r="S35" s="232">
        <f t="shared" si="5"/>
        <v>0.005889475251853435</v>
      </c>
      <c r="T35" s="231">
        <v>37042</v>
      </c>
      <c r="U35" s="229">
        <v>42386</v>
      </c>
      <c r="V35" s="230">
        <v>0</v>
      </c>
      <c r="W35" s="229">
        <v>83</v>
      </c>
      <c r="X35" s="230">
        <f t="shared" si="6"/>
        <v>79511</v>
      </c>
      <c r="Y35" s="228">
        <f t="shared" si="7"/>
        <v>-0.33128749481203856</v>
      </c>
    </row>
    <row r="36" spans="1:25" ht="19.5" customHeight="1">
      <c r="A36" s="234" t="s">
        <v>206</v>
      </c>
      <c r="B36" s="231">
        <v>0</v>
      </c>
      <c r="C36" s="229">
        <v>3602</v>
      </c>
      <c r="D36" s="230">
        <v>0</v>
      </c>
      <c r="E36" s="229">
        <v>0</v>
      </c>
      <c r="F36" s="230">
        <f t="shared" si="0"/>
        <v>3602</v>
      </c>
      <c r="G36" s="232">
        <f t="shared" si="1"/>
        <v>0.0039323144104803495</v>
      </c>
      <c r="H36" s="231">
        <v>3948</v>
      </c>
      <c r="I36" s="229">
        <v>3862</v>
      </c>
      <c r="J36" s="230"/>
      <c r="K36" s="229"/>
      <c r="L36" s="230">
        <f t="shared" si="2"/>
        <v>7810</v>
      </c>
      <c r="M36" s="233">
        <f t="shared" si="3"/>
        <v>-0.5387964148527529</v>
      </c>
      <c r="N36" s="231">
        <v>33716</v>
      </c>
      <c r="O36" s="229">
        <v>36618</v>
      </c>
      <c r="P36" s="230"/>
      <c r="Q36" s="229"/>
      <c r="R36" s="230">
        <f t="shared" si="4"/>
        <v>70334</v>
      </c>
      <c r="S36" s="232">
        <f t="shared" si="5"/>
        <v>0.007790678058376142</v>
      </c>
      <c r="T36" s="231">
        <v>34804</v>
      </c>
      <c r="U36" s="229">
        <v>33790</v>
      </c>
      <c r="V36" s="230"/>
      <c r="W36" s="229"/>
      <c r="X36" s="230">
        <f t="shared" si="6"/>
        <v>68594</v>
      </c>
      <c r="Y36" s="228">
        <f t="shared" si="7"/>
        <v>0.025366650144327485</v>
      </c>
    </row>
    <row r="37" spans="1:25" ht="19.5" customHeight="1">
      <c r="A37" s="234" t="s">
        <v>196</v>
      </c>
      <c r="B37" s="231">
        <v>877</v>
      </c>
      <c r="C37" s="229">
        <v>1955</v>
      </c>
      <c r="D37" s="230">
        <v>0</v>
      </c>
      <c r="E37" s="229">
        <v>0</v>
      </c>
      <c r="F37" s="230">
        <f t="shared" si="0"/>
        <v>2832</v>
      </c>
      <c r="G37" s="232">
        <f t="shared" si="1"/>
        <v>0.003091703056768559</v>
      </c>
      <c r="H37" s="231">
        <v>915</v>
      </c>
      <c r="I37" s="229">
        <v>2366</v>
      </c>
      <c r="J37" s="230"/>
      <c r="K37" s="229"/>
      <c r="L37" s="230">
        <f t="shared" si="2"/>
        <v>3281</v>
      </c>
      <c r="M37" s="233">
        <f t="shared" si="3"/>
        <v>-0.13684852179213658</v>
      </c>
      <c r="N37" s="231">
        <v>7931</v>
      </c>
      <c r="O37" s="229">
        <v>15006</v>
      </c>
      <c r="P37" s="230"/>
      <c r="Q37" s="229"/>
      <c r="R37" s="230">
        <f t="shared" si="4"/>
        <v>22937</v>
      </c>
      <c r="S37" s="232">
        <f t="shared" si="5"/>
        <v>0.0025406600310656806</v>
      </c>
      <c r="T37" s="231">
        <v>10121</v>
      </c>
      <c r="U37" s="229">
        <v>20783</v>
      </c>
      <c r="V37" s="230"/>
      <c r="W37" s="229"/>
      <c r="X37" s="230">
        <f t="shared" si="6"/>
        <v>30904</v>
      </c>
      <c r="Y37" s="228">
        <f t="shared" si="7"/>
        <v>-0.2577983432565364</v>
      </c>
    </row>
    <row r="38" spans="1:25" ht="19.5" customHeight="1">
      <c r="A38" s="234" t="s">
        <v>211</v>
      </c>
      <c r="B38" s="231">
        <v>182</v>
      </c>
      <c r="C38" s="229">
        <v>163</v>
      </c>
      <c r="D38" s="230">
        <v>0</v>
      </c>
      <c r="E38" s="229">
        <v>41</v>
      </c>
      <c r="F38" s="230">
        <f t="shared" si="0"/>
        <v>386</v>
      </c>
      <c r="G38" s="232">
        <f t="shared" si="1"/>
        <v>0.0004213973799126638</v>
      </c>
      <c r="H38" s="231">
        <v>131</v>
      </c>
      <c r="I38" s="229">
        <v>156</v>
      </c>
      <c r="J38" s="230"/>
      <c r="K38" s="229"/>
      <c r="L38" s="230">
        <f t="shared" si="2"/>
        <v>287</v>
      </c>
      <c r="M38" s="233" t="s">
        <v>49</v>
      </c>
      <c r="N38" s="231">
        <v>1863</v>
      </c>
      <c r="O38" s="229">
        <v>1887</v>
      </c>
      <c r="P38" s="230">
        <v>0</v>
      </c>
      <c r="Q38" s="229">
        <v>41</v>
      </c>
      <c r="R38" s="230">
        <f t="shared" si="4"/>
        <v>3791</v>
      </c>
      <c r="S38" s="232">
        <f t="shared" si="5"/>
        <v>0.0004199172593525742</v>
      </c>
      <c r="T38" s="231">
        <v>140</v>
      </c>
      <c r="U38" s="229">
        <v>173</v>
      </c>
      <c r="V38" s="230"/>
      <c r="W38" s="229"/>
      <c r="X38" s="230">
        <f t="shared" si="6"/>
        <v>313</v>
      </c>
      <c r="Y38" s="228" t="str">
        <f t="shared" si="7"/>
        <v>  *  </v>
      </c>
    </row>
    <row r="39" spans="1:25" ht="19.5" customHeight="1" thickBot="1">
      <c r="A39" s="234" t="s">
        <v>175</v>
      </c>
      <c r="B39" s="231">
        <v>217</v>
      </c>
      <c r="C39" s="229">
        <v>114</v>
      </c>
      <c r="D39" s="230">
        <v>65</v>
      </c>
      <c r="E39" s="229">
        <v>57</v>
      </c>
      <c r="F39" s="230">
        <f t="shared" si="0"/>
        <v>453</v>
      </c>
      <c r="G39" s="232">
        <f t="shared" si="1"/>
        <v>0.0004945414847161572</v>
      </c>
      <c r="H39" s="231">
        <v>3025</v>
      </c>
      <c r="I39" s="229">
        <v>3004</v>
      </c>
      <c r="J39" s="230">
        <v>28</v>
      </c>
      <c r="K39" s="229">
        <v>11</v>
      </c>
      <c r="L39" s="230">
        <f t="shared" si="2"/>
        <v>6068</v>
      </c>
      <c r="M39" s="233" t="s">
        <v>49</v>
      </c>
      <c r="N39" s="231">
        <v>11154</v>
      </c>
      <c r="O39" s="229">
        <v>11102</v>
      </c>
      <c r="P39" s="230">
        <v>416</v>
      </c>
      <c r="Q39" s="229">
        <v>535</v>
      </c>
      <c r="R39" s="230">
        <f t="shared" si="4"/>
        <v>23207</v>
      </c>
      <c r="S39" s="232">
        <f t="shared" si="5"/>
        <v>0.0025705670898958557</v>
      </c>
      <c r="T39" s="231">
        <v>12312</v>
      </c>
      <c r="U39" s="229">
        <v>10677</v>
      </c>
      <c r="V39" s="230">
        <v>156</v>
      </c>
      <c r="W39" s="229">
        <v>146</v>
      </c>
      <c r="X39" s="230">
        <f t="shared" si="6"/>
        <v>23291</v>
      </c>
      <c r="Y39" s="228">
        <f t="shared" si="7"/>
        <v>-0.0036065432999871083</v>
      </c>
    </row>
    <row r="40" spans="1:25" s="267" customFormat="1" ht="19.5" customHeight="1">
      <c r="A40" s="276" t="s">
        <v>58</v>
      </c>
      <c r="B40" s="273">
        <f>SUM(B41:B49)</f>
        <v>51640</v>
      </c>
      <c r="C40" s="272">
        <f>SUM(C41:C49)</f>
        <v>57690</v>
      </c>
      <c r="D40" s="271">
        <f>SUM(D41:D49)</f>
        <v>2</v>
      </c>
      <c r="E40" s="272">
        <f>SUM(E41:E49)</f>
        <v>0</v>
      </c>
      <c r="F40" s="271">
        <f t="shared" si="0"/>
        <v>109332</v>
      </c>
      <c r="G40" s="274">
        <f t="shared" si="1"/>
        <v>0.11935807860262009</v>
      </c>
      <c r="H40" s="273">
        <f>SUM(H41:H49)</f>
        <v>48305</v>
      </c>
      <c r="I40" s="272">
        <f>SUM(I41:I49)</f>
        <v>54082</v>
      </c>
      <c r="J40" s="271">
        <f>SUM(J41:J49)</f>
        <v>5</v>
      </c>
      <c r="K40" s="272">
        <f>SUM(K41:K49)</f>
        <v>0</v>
      </c>
      <c r="L40" s="271">
        <f t="shared" si="2"/>
        <v>102392</v>
      </c>
      <c r="M40" s="275">
        <f t="shared" si="3"/>
        <v>0.06777873271349333</v>
      </c>
      <c r="N40" s="273">
        <f>SUM(N41:N49)</f>
        <v>570984</v>
      </c>
      <c r="O40" s="272">
        <f>SUM(O41:O49)</f>
        <v>525075</v>
      </c>
      <c r="P40" s="271">
        <f>SUM(P41:P49)</f>
        <v>69</v>
      </c>
      <c r="Q40" s="272">
        <f>SUM(Q41:Q49)</f>
        <v>4</v>
      </c>
      <c r="R40" s="271">
        <f t="shared" si="4"/>
        <v>1096132</v>
      </c>
      <c r="S40" s="274">
        <f t="shared" si="5"/>
        <v>0.1214151267023624</v>
      </c>
      <c r="T40" s="273">
        <f>SUM(T41:T49)</f>
        <v>496669</v>
      </c>
      <c r="U40" s="272">
        <f>SUM(U41:U49)</f>
        <v>458488</v>
      </c>
      <c r="V40" s="271">
        <f>SUM(V41:V49)</f>
        <v>112</v>
      </c>
      <c r="W40" s="272">
        <f>SUM(W41:W49)</f>
        <v>5</v>
      </c>
      <c r="X40" s="271">
        <f t="shared" si="6"/>
        <v>955274</v>
      </c>
      <c r="Y40" s="268">
        <f t="shared" si="7"/>
        <v>0.1474529820763466</v>
      </c>
    </row>
    <row r="41" spans="1:25" ht="19.5" customHeight="1">
      <c r="A41" s="234" t="s">
        <v>160</v>
      </c>
      <c r="B41" s="231">
        <v>24844</v>
      </c>
      <c r="C41" s="229">
        <v>29223</v>
      </c>
      <c r="D41" s="230">
        <v>2</v>
      </c>
      <c r="E41" s="229">
        <v>0</v>
      </c>
      <c r="F41" s="230">
        <f t="shared" si="0"/>
        <v>54069</v>
      </c>
      <c r="G41" s="232">
        <f t="shared" si="1"/>
        <v>0.05902729257641921</v>
      </c>
      <c r="H41" s="231">
        <v>22601</v>
      </c>
      <c r="I41" s="229">
        <v>26036</v>
      </c>
      <c r="J41" s="230">
        <v>5</v>
      </c>
      <c r="K41" s="229"/>
      <c r="L41" s="230">
        <f t="shared" si="2"/>
        <v>48642</v>
      </c>
      <c r="M41" s="233">
        <f t="shared" si="3"/>
        <v>0.11157024793388426</v>
      </c>
      <c r="N41" s="231">
        <v>263633</v>
      </c>
      <c r="O41" s="229">
        <v>250972</v>
      </c>
      <c r="P41" s="230">
        <v>69</v>
      </c>
      <c r="Q41" s="229">
        <v>0</v>
      </c>
      <c r="R41" s="230">
        <f t="shared" si="4"/>
        <v>514674</v>
      </c>
      <c r="S41" s="232">
        <f t="shared" si="5"/>
        <v>0.057008835542080395</v>
      </c>
      <c r="T41" s="231">
        <v>219977</v>
      </c>
      <c r="U41" s="229">
        <v>215763</v>
      </c>
      <c r="V41" s="230">
        <v>108</v>
      </c>
      <c r="W41" s="229">
        <v>0</v>
      </c>
      <c r="X41" s="213">
        <f t="shared" si="6"/>
        <v>435848</v>
      </c>
      <c r="Y41" s="228">
        <f t="shared" si="7"/>
        <v>0.180856628916503</v>
      </c>
    </row>
    <row r="42" spans="1:25" ht="19.5" customHeight="1">
      <c r="A42" s="234" t="s">
        <v>190</v>
      </c>
      <c r="B42" s="231">
        <v>10596</v>
      </c>
      <c r="C42" s="229">
        <v>9782</v>
      </c>
      <c r="D42" s="230">
        <v>0</v>
      </c>
      <c r="E42" s="229">
        <v>0</v>
      </c>
      <c r="F42" s="230">
        <f t="shared" si="0"/>
        <v>20378</v>
      </c>
      <c r="G42" s="232">
        <f t="shared" si="1"/>
        <v>0.022246724890829694</v>
      </c>
      <c r="H42" s="231">
        <v>8147</v>
      </c>
      <c r="I42" s="229">
        <v>9328</v>
      </c>
      <c r="J42" s="230"/>
      <c r="K42" s="229"/>
      <c r="L42" s="230">
        <f t="shared" si="2"/>
        <v>17475</v>
      </c>
      <c r="M42" s="233">
        <f t="shared" si="3"/>
        <v>0.16612303290414876</v>
      </c>
      <c r="N42" s="231">
        <v>104994</v>
      </c>
      <c r="O42" s="229">
        <v>91374</v>
      </c>
      <c r="P42" s="230"/>
      <c r="Q42" s="229"/>
      <c r="R42" s="230">
        <f t="shared" si="4"/>
        <v>196368</v>
      </c>
      <c r="S42" s="232">
        <f t="shared" si="5"/>
        <v>0.021751071586532916</v>
      </c>
      <c r="T42" s="231">
        <v>93335</v>
      </c>
      <c r="U42" s="229">
        <v>87703</v>
      </c>
      <c r="V42" s="230"/>
      <c r="W42" s="229"/>
      <c r="X42" s="213">
        <f t="shared" si="6"/>
        <v>181038</v>
      </c>
      <c r="Y42" s="228">
        <f t="shared" si="7"/>
        <v>0.08467835482053498</v>
      </c>
    </row>
    <row r="43" spans="1:25" ht="19.5" customHeight="1">
      <c r="A43" s="234" t="s">
        <v>194</v>
      </c>
      <c r="B43" s="231">
        <v>5932</v>
      </c>
      <c r="C43" s="229">
        <v>6474</v>
      </c>
      <c r="D43" s="230">
        <v>0</v>
      </c>
      <c r="E43" s="229">
        <v>0</v>
      </c>
      <c r="F43" s="230">
        <f aca="true" t="shared" si="16" ref="F43:F49">SUM(B43:E43)</f>
        <v>12406</v>
      </c>
      <c r="G43" s="232">
        <f aca="true" t="shared" si="17" ref="G43:G49">F43/$F$9</f>
        <v>0.013543668122270742</v>
      </c>
      <c r="H43" s="231">
        <v>7712</v>
      </c>
      <c r="I43" s="229">
        <v>8864</v>
      </c>
      <c r="J43" s="230"/>
      <c r="K43" s="229"/>
      <c r="L43" s="230">
        <f aca="true" t="shared" si="18" ref="L43:L49">SUM(H43:K43)</f>
        <v>16576</v>
      </c>
      <c r="M43" s="233">
        <f aca="true" t="shared" si="19" ref="M43:M49">IF(ISERROR(F43/L43-1),"         /0",(F43/L43-1))</f>
        <v>-0.25156853281853286</v>
      </c>
      <c r="N43" s="231">
        <v>72694</v>
      </c>
      <c r="O43" s="229">
        <v>70514</v>
      </c>
      <c r="P43" s="230"/>
      <c r="Q43" s="229"/>
      <c r="R43" s="230">
        <f aca="true" t="shared" si="20" ref="R43:R49">SUM(N43:Q43)</f>
        <v>143208</v>
      </c>
      <c r="S43" s="232">
        <f aca="true" t="shared" si="21" ref="S43:S49">R43/$R$9</f>
        <v>0.015862704003525047</v>
      </c>
      <c r="T43" s="231">
        <v>81559</v>
      </c>
      <c r="U43" s="229">
        <v>76852</v>
      </c>
      <c r="V43" s="230"/>
      <c r="W43" s="229"/>
      <c r="X43" s="213">
        <f aca="true" t="shared" si="22" ref="X43:X49">SUM(T43:W43)</f>
        <v>158411</v>
      </c>
      <c r="Y43" s="228">
        <f aca="true" t="shared" si="23" ref="Y43:Y49">IF(ISERROR(R43/X43-1),"         /0",IF(R43/X43&gt;5,"  *  ",(R43/X43-1)))</f>
        <v>-0.09597187064029644</v>
      </c>
    </row>
    <row r="44" spans="1:25" ht="19.5" customHeight="1">
      <c r="A44" s="234" t="s">
        <v>195</v>
      </c>
      <c r="B44" s="231">
        <v>5566</v>
      </c>
      <c r="C44" s="229">
        <v>5972</v>
      </c>
      <c r="D44" s="230">
        <v>0</v>
      </c>
      <c r="E44" s="229">
        <v>0</v>
      </c>
      <c r="F44" s="230">
        <f t="shared" si="16"/>
        <v>11538</v>
      </c>
      <c r="G44" s="232">
        <f t="shared" si="17"/>
        <v>0.012596069868995634</v>
      </c>
      <c r="H44" s="231">
        <v>7218</v>
      </c>
      <c r="I44" s="229">
        <v>7922</v>
      </c>
      <c r="J44" s="230"/>
      <c r="K44" s="229"/>
      <c r="L44" s="230">
        <f t="shared" si="18"/>
        <v>15140</v>
      </c>
      <c r="M44" s="233">
        <f t="shared" si="19"/>
        <v>-0.2379128137384412</v>
      </c>
      <c r="N44" s="231">
        <v>67335</v>
      </c>
      <c r="O44" s="229">
        <v>62745</v>
      </c>
      <c r="P44" s="230"/>
      <c r="Q44" s="229"/>
      <c r="R44" s="230">
        <f t="shared" si="20"/>
        <v>130080</v>
      </c>
      <c r="S44" s="232">
        <f t="shared" si="21"/>
        <v>0.014408556343071182</v>
      </c>
      <c r="T44" s="231">
        <v>70148</v>
      </c>
      <c r="U44" s="229">
        <v>67976</v>
      </c>
      <c r="V44" s="230"/>
      <c r="W44" s="229"/>
      <c r="X44" s="213">
        <f t="shared" si="22"/>
        <v>138124</v>
      </c>
      <c r="Y44" s="228">
        <f t="shared" si="23"/>
        <v>-0.0582375257015435</v>
      </c>
    </row>
    <row r="45" spans="1:25" ht="19.5" customHeight="1">
      <c r="A45" s="234" t="s">
        <v>226</v>
      </c>
      <c r="B45" s="231">
        <v>2746</v>
      </c>
      <c r="C45" s="229">
        <v>3742</v>
      </c>
      <c r="D45" s="230">
        <v>0</v>
      </c>
      <c r="E45" s="229">
        <v>0</v>
      </c>
      <c r="F45" s="230">
        <f>SUM(B45:E45)</f>
        <v>6488</v>
      </c>
      <c r="G45" s="232">
        <f>F45/$F$9</f>
        <v>0.0070829694323144106</v>
      </c>
      <c r="H45" s="231"/>
      <c r="I45" s="229"/>
      <c r="J45" s="230"/>
      <c r="K45" s="229"/>
      <c r="L45" s="230">
        <f>SUM(H45:K45)</f>
        <v>0</v>
      </c>
      <c r="M45" s="233" t="str">
        <f>IF(ISERROR(F45/L45-1),"         /0",(F45/L45-1))</f>
        <v>         /0</v>
      </c>
      <c r="N45" s="231">
        <v>22412</v>
      </c>
      <c r="O45" s="229">
        <v>26244</v>
      </c>
      <c r="P45" s="230"/>
      <c r="Q45" s="229"/>
      <c r="R45" s="230">
        <f>SUM(N45:Q45)</f>
        <v>48656</v>
      </c>
      <c r="S45" s="232">
        <f>R45/$R$9</f>
        <v>0.005389473534966724</v>
      </c>
      <c r="T45" s="231"/>
      <c r="U45" s="229"/>
      <c r="V45" s="230"/>
      <c r="W45" s="229"/>
      <c r="X45" s="213">
        <f>SUM(T45:W45)</f>
        <v>0</v>
      </c>
      <c r="Y45" s="228" t="str">
        <f>IF(ISERROR(R45/X45-1),"         /0",IF(R45/X45&gt;5,"  *  ",(R45/X45-1)))</f>
        <v>         /0</v>
      </c>
    </row>
    <row r="46" spans="1:25" ht="19.5" customHeight="1">
      <c r="A46" s="234" t="s">
        <v>209</v>
      </c>
      <c r="B46" s="231">
        <v>844</v>
      </c>
      <c r="C46" s="229">
        <v>1356</v>
      </c>
      <c r="D46" s="230">
        <v>0</v>
      </c>
      <c r="E46" s="229">
        <v>0</v>
      </c>
      <c r="F46" s="230">
        <f>SUM(B46:E46)</f>
        <v>2200</v>
      </c>
      <c r="G46" s="232">
        <f>F46/$F$9</f>
        <v>0.00240174672489083</v>
      </c>
      <c r="H46" s="231">
        <v>1227</v>
      </c>
      <c r="I46" s="229">
        <v>1932</v>
      </c>
      <c r="J46" s="230"/>
      <c r="K46" s="229"/>
      <c r="L46" s="230">
        <f>SUM(H46:K46)</f>
        <v>3159</v>
      </c>
      <c r="M46" s="233">
        <f>IF(ISERROR(F46/L46-1),"         /0",(F46/L46-1))</f>
        <v>-0.30357708135485917</v>
      </c>
      <c r="N46" s="231">
        <v>13707</v>
      </c>
      <c r="O46" s="229">
        <v>13968</v>
      </c>
      <c r="P46" s="230"/>
      <c r="Q46" s="229"/>
      <c r="R46" s="230">
        <f>SUM(N46:Q46)</f>
        <v>27675</v>
      </c>
      <c r="S46" s="232">
        <f>R46/$R$9</f>
        <v>0.003065473530092981</v>
      </c>
      <c r="T46" s="231">
        <v>8510</v>
      </c>
      <c r="U46" s="229">
        <v>10194</v>
      </c>
      <c r="V46" s="230"/>
      <c r="W46" s="229"/>
      <c r="X46" s="213">
        <f>SUM(T46:W46)</f>
        <v>18704</v>
      </c>
      <c r="Y46" s="228">
        <f>IF(ISERROR(R46/X46-1),"         /0",IF(R46/X46&gt;5,"  *  ",(R46/X46-1)))</f>
        <v>0.47963002566295976</v>
      </c>
    </row>
    <row r="47" spans="1:25" ht="19.5" customHeight="1">
      <c r="A47" s="234" t="s">
        <v>184</v>
      </c>
      <c r="B47" s="231">
        <v>584</v>
      </c>
      <c r="C47" s="229">
        <v>511</v>
      </c>
      <c r="D47" s="230">
        <v>0</v>
      </c>
      <c r="E47" s="229">
        <v>0</v>
      </c>
      <c r="F47" s="230">
        <f t="shared" si="16"/>
        <v>1095</v>
      </c>
      <c r="G47" s="232">
        <f t="shared" si="17"/>
        <v>0.0011954148471615721</v>
      </c>
      <c r="H47" s="231">
        <v>662</v>
      </c>
      <c r="I47" s="229"/>
      <c r="J47" s="230"/>
      <c r="K47" s="229"/>
      <c r="L47" s="230">
        <f t="shared" si="18"/>
        <v>662</v>
      </c>
      <c r="M47" s="233">
        <f t="shared" si="19"/>
        <v>0.6540785498489425</v>
      </c>
      <c r="N47" s="231">
        <v>12186</v>
      </c>
      <c r="O47" s="229">
        <v>3676</v>
      </c>
      <c r="P47" s="230"/>
      <c r="Q47" s="229"/>
      <c r="R47" s="230">
        <f t="shared" si="20"/>
        <v>15862</v>
      </c>
      <c r="S47" s="232">
        <f t="shared" si="21"/>
        <v>0.001756984322830528</v>
      </c>
      <c r="T47" s="231">
        <v>8824</v>
      </c>
      <c r="U47" s="229"/>
      <c r="V47" s="230"/>
      <c r="W47" s="229"/>
      <c r="X47" s="213">
        <f t="shared" si="22"/>
        <v>8824</v>
      </c>
      <c r="Y47" s="228">
        <f t="shared" si="23"/>
        <v>0.7975974614687216</v>
      </c>
    </row>
    <row r="48" spans="1:25" ht="19.5" customHeight="1">
      <c r="A48" s="234" t="s">
        <v>199</v>
      </c>
      <c r="B48" s="231">
        <v>220</v>
      </c>
      <c r="C48" s="229">
        <v>262</v>
      </c>
      <c r="D48" s="230">
        <v>0</v>
      </c>
      <c r="E48" s="229">
        <v>0</v>
      </c>
      <c r="F48" s="230">
        <f t="shared" si="16"/>
        <v>482</v>
      </c>
      <c r="G48" s="232">
        <f t="shared" si="17"/>
        <v>0.0005262008733624454</v>
      </c>
      <c r="H48" s="231">
        <v>591</v>
      </c>
      <c r="I48" s="229"/>
      <c r="J48" s="230"/>
      <c r="K48" s="229"/>
      <c r="L48" s="230">
        <f t="shared" si="18"/>
        <v>591</v>
      </c>
      <c r="M48" s="233">
        <f t="shared" si="19"/>
        <v>-0.18443316412859556</v>
      </c>
      <c r="N48" s="231">
        <v>7626</v>
      </c>
      <c r="O48" s="229">
        <v>3408</v>
      </c>
      <c r="P48" s="230"/>
      <c r="Q48" s="229"/>
      <c r="R48" s="230">
        <f t="shared" si="20"/>
        <v>11034</v>
      </c>
      <c r="S48" s="232">
        <f t="shared" si="21"/>
        <v>0.001222201804193169</v>
      </c>
      <c r="T48" s="231">
        <v>9828</v>
      </c>
      <c r="U48" s="229"/>
      <c r="V48" s="230"/>
      <c r="W48" s="229"/>
      <c r="X48" s="213">
        <f t="shared" si="22"/>
        <v>9828</v>
      </c>
      <c r="Y48" s="228">
        <f t="shared" si="23"/>
        <v>0.12271062271062272</v>
      </c>
    </row>
    <row r="49" spans="1:25" ht="19.5" customHeight="1" thickBot="1">
      <c r="A49" s="234" t="s">
        <v>175</v>
      </c>
      <c r="B49" s="231">
        <v>308</v>
      </c>
      <c r="C49" s="229">
        <v>368</v>
      </c>
      <c r="D49" s="230">
        <v>0</v>
      </c>
      <c r="E49" s="229">
        <v>0</v>
      </c>
      <c r="F49" s="230">
        <f t="shared" si="16"/>
        <v>676</v>
      </c>
      <c r="G49" s="232">
        <f t="shared" si="17"/>
        <v>0.0007379912663755459</v>
      </c>
      <c r="H49" s="231">
        <v>147</v>
      </c>
      <c r="I49" s="229">
        <v>0</v>
      </c>
      <c r="J49" s="230"/>
      <c r="K49" s="229"/>
      <c r="L49" s="230">
        <f t="shared" si="18"/>
        <v>147</v>
      </c>
      <c r="M49" s="233">
        <f t="shared" si="19"/>
        <v>3.5986394557823127</v>
      </c>
      <c r="N49" s="231">
        <v>6397</v>
      </c>
      <c r="O49" s="229">
        <v>2174</v>
      </c>
      <c r="P49" s="230">
        <v>0</v>
      </c>
      <c r="Q49" s="229">
        <v>4</v>
      </c>
      <c r="R49" s="230">
        <f t="shared" si="20"/>
        <v>8575</v>
      </c>
      <c r="S49" s="232">
        <f t="shared" si="21"/>
        <v>0.0009498260350694602</v>
      </c>
      <c r="T49" s="231">
        <v>4488</v>
      </c>
      <c r="U49" s="229">
        <v>0</v>
      </c>
      <c r="V49" s="230">
        <v>4</v>
      </c>
      <c r="W49" s="229">
        <v>5</v>
      </c>
      <c r="X49" s="213">
        <f t="shared" si="22"/>
        <v>4497</v>
      </c>
      <c r="Y49" s="228">
        <f t="shared" si="23"/>
        <v>0.9068267734044919</v>
      </c>
    </row>
    <row r="50" spans="1:25" s="267" customFormat="1" ht="19.5" customHeight="1">
      <c r="A50" s="276" t="s">
        <v>57</v>
      </c>
      <c r="B50" s="273">
        <f>SUM(B51:B62)</f>
        <v>133078</v>
      </c>
      <c r="C50" s="272">
        <f>SUM(C51:C62)</f>
        <v>134665</v>
      </c>
      <c r="D50" s="271">
        <f>SUM(D51:D62)</f>
        <v>1466</v>
      </c>
      <c r="E50" s="272">
        <f>SUM(E51:E62)</f>
        <v>1607</v>
      </c>
      <c r="F50" s="271">
        <f>SUM(B50:E50)</f>
        <v>270816</v>
      </c>
      <c r="G50" s="274">
        <f>F50/$F$9</f>
        <v>0.2956506550218341</v>
      </c>
      <c r="H50" s="273">
        <f>SUM(H51:H62)</f>
        <v>122976</v>
      </c>
      <c r="I50" s="272">
        <f>SUM(I51:I62)</f>
        <v>122433</v>
      </c>
      <c r="J50" s="271">
        <f>SUM(J51:J62)</f>
        <v>3517</v>
      </c>
      <c r="K50" s="272">
        <f>SUM(K51:K62)</f>
        <v>3754</v>
      </c>
      <c r="L50" s="271">
        <f>SUM(H50:K50)</f>
        <v>252680</v>
      </c>
      <c r="M50" s="275">
        <f>IF(ISERROR(F50/L50-1),"         /0",(F50/L50-1))</f>
        <v>0.07177457653949659</v>
      </c>
      <c r="N50" s="273">
        <f>SUM(N51:N62)</f>
        <v>1288489</v>
      </c>
      <c r="O50" s="272">
        <f>SUM(O51:O62)</f>
        <v>1260013</v>
      </c>
      <c r="P50" s="271">
        <f>SUM(P51:P62)</f>
        <v>28915</v>
      </c>
      <c r="Q50" s="272">
        <f>SUM(Q51:Q62)</f>
        <v>29987</v>
      </c>
      <c r="R50" s="271">
        <f>SUM(N50:Q50)</f>
        <v>2607404</v>
      </c>
      <c r="S50" s="274">
        <f>R50/$R$9</f>
        <v>0.2888140178593879</v>
      </c>
      <c r="T50" s="273">
        <f>SUM(T51:T62)</f>
        <v>1107856</v>
      </c>
      <c r="U50" s="272">
        <f>SUM(U51:U62)</f>
        <v>1063660</v>
      </c>
      <c r="V50" s="271">
        <f>SUM(V51:V62)</f>
        <v>32142</v>
      </c>
      <c r="W50" s="272">
        <f>SUM(W51:W62)</f>
        <v>31934</v>
      </c>
      <c r="X50" s="271">
        <f>SUM(T50:W50)</f>
        <v>2235592</v>
      </c>
      <c r="Y50" s="268">
        <f>IF(ISERROR(R50/X50-1),"         /0",IF(R50/X50&gt;5,"  *  ",(R50/X50-1)))</f>
        <v>0.16631478373513597</v>
      </c>
    </row>
    <row r="51" spans="1:25" s="204" customFormat="1" ht="19.5" customHeight="1">
      <c r="A51" s="219" t="s">
        <v>166</v>
      </c>
      <c r="B51" s="217">
        <v>60294</v>
      </c>
      <c r="C51" s="214">
        <v>61267</v>
      </c>
      <c r="D51" s="213">
        <v>0</v>
      </c>
      <c r="E51" s="214">
        <v>0</v>
      </c>
      <c r="F51" s="213">
        <f>SUM(B51:E51)</f>
        <v>121561</v>
      </c>
      <c r="G51" s="216">
        <f>F51/$F$9</f>
        <v>0.13270851528384278</v>
      </c>
      <c r="H51" s="217">
        <v>59389</v>
      </c>
      <c r="I51" s="214">
        <v>59884</v>
      </c>
      <c r="J51" s="213"/>
      <c r="K51" s="214"/>
      <c r="L51" s="213">
        <f>SUM(H51:K51)</f>
        <v>119273</v>
      </c>
      <c r="M51" s="218">
        <f>IF(ISERROR(F51/L51-1),"         /0",(F51/L51-1))</f>
        <v>0.019182882965968817</v>
      </c>
      <c r="N51" s="217">
        <v>594895</v>
      </c>
      <c r="O51" s="214">
        <v>565283</v>
      </c>
      <c r="P51" s="213"/>
      <c r="Q51" s="214"/>
      <c r="R51" s="213">
        <f>SUM(N51:Q51)</f>
        <v>1160178</v>
      </c>
      <c r="S51" s="216">
        <f>R51/$R$9</f>
        <v>0.12850930259064913</v>
      </c>
      <c r="T51" s="215">
        <v>585369</v>
      </c>
      <c r="U51" s="214">
        <v>555069</v>
      </c>
      <c r="V51" s="213">
        <v>373</v>
      </c>
      <c r="W51" s="214">
        <v>629</v>
      </c>
      <c r="X51" s="213">
        <f>SUM(T51:W51)</f>
        <v>1141440</v>
      </c>
      <c r="Y51" s="212">
        <f>IF(ISERROR(R51/X51-1),"         /0",IF(R51/X51&gt;5,"  *  ",(R51/X51-1)))</f>
        <v>0.016416105971404527</v>
      </c>
    </row>
    <row r="52" spans="1:25" s="204" customFormat="1" ht="19.5" customHeight="1">
      <c r="A52" s="219" t="s">
        <v>160</v>
      </c>
      <c r="B52" s="217">
        <v>26179</v>
      </c>
      <c r="C52" s="214">
        <v>26338</v>
      </c>
      <c r="D52" s="213">
        <v>1278</v>
      </c>
      <c r="E52" s="214">
        <v>1414</v>
      </c>
      <c r="F52" s="213">
        <f aca="true" t="shared" si="24" ref="F52:F62">SUM(B52:E52)</f>
        <v>55209</v>
      </c>
      <c r="G52" s="216">
        <f aca="true" t="shared" si="25" ref="G52:G62">F52/$F$9</f>
        <v>0.06027183406113537</v>
      </c>
      <c r="H52" s="217">
        <v>26077</v>
      </c>
      <c r="I52" s="214">
        <v>25691</v>
      </c>
      <c r="J52" s="213">
        <v>3474</v>
      </c>
      <c r="K52" s="214">
        <v>3717</v>
      </c>
      <c r="L52" s="213">
        <f aca="true" t="shared" si="26" ref="L52:L62">SUM(H52:K52)</f>
        <v>58959</v>
      </c>
      <c r="M52" s="218">
        <f aca="true" t="shared" si="27" ref="M52:M62">IF(ISERROR(F52/L52-1),"         /0",(F52/L52-1))</f>
        <v>-0.0636035210909276</v>
      </c>
      <c r="N52" s="217">
        <v>235765</v>
      </c>
      <c r="O52" s="214">
        <v>239045</v>
      </c>
      <c r="P52" s="213">
        <v>27366</v>
      </c>
      <c r="Q52" s="214">
        <v>28417</v>
      </c>
      <c r="R52" s="213">
        <f aca="true" t="shared" si="28" ref="R52:R62">SUM(N52:Q52)</f>
        <v>530593</v>
      </c>
      <c r="S52" s="216">
        <f aca="true" t="shared" si="29" ref="S52:S62">R52/$R$9</f>
        <v>0.058772133577330625</v>
      </c>
      <c r="T52" s="215">
        <v>244387</v>
      </c>
      <c r="U52" s="214">
        <v>239572</v>
      </c>
      <c r="V52" s="213">
        <v>28185</v>
      </c>
      <c r="W52" s="214">
        <v>27713</v>
      </c>
      <c r="X52" s="213">
        <f aca="true" t="shared" si="30" ref="X52:X62">SUM(T52:W52)</f>
        <v>539857</v>
      </c>
      <c r="Y52" s="212">
        <f aca="true" t="shared" si="31" ref="Y52:Y62">IF(ISERROR(R52/X52-1),"         /0",IF(R52/X52&gt;5,"  *  ",(R52/X52-1)))</f>
        <v>-0.017160099804207407</v>
      </c>
    </row>
    <row r="53" spans="1:25" s="204" customFormat="1" ht="19.5" customHeight="1">
      <c r="A53" s="219" t="s">
        <v>193</v>
      </c>
      <c r="B53" s="217">
        <v>7606</v>
      </c>
      <c r="C53" s="214">
        <v>7055</v>
      </c>
      <c r="D53" s="213">
        <v>0</v>
      </c>
      <c r="E53" s="214">
        <v>0</v>
      </c>
      <c r="F53" s="213">
        <f t="shared" si="24"/>
        <v>14661</v>
      </c>
      <c r="G53" s="216">
        <f t="shared" si="25"/>
        <v>0.016005458515283844</v>
      </c>
      <c r="H53" s="217">
        <v>5802</v>
      </c>
      <c r="I53" s="214">
        <v>6314</v>
      </c>
      <c r="J53" s="213"/>
      <c r="K53" s="214"/>
      <c r="L53" s="213">
        <f t="shared" si="26"/>
        <v>12116</v>
      </c>
      <c r="M53" s="218">
        <f t="shared" si="27"/>
        <v>0.21005282271376702</v>
      </c>
      <c r="N53" s="217">
        <v>66483</v>
      </c>
      <c r="O53" s="214">
        <v>70056</v>
      </c>
      <c r="P53" s="213"/>
      <c r="Q53" s="214"/>
      <c r="R53" s="213">
        <f t="shared" si="28"/>
        <v>136539</v>
      </c>
      <c r="S53" s="216">
        <f t="shared" si="29"/>
        <v>0.015123999650419712</v>
      </c>
      <c r="T53" s="215">
        <v>54078</v>
      </c>
      <c r="U53" s="214">
        <v>62171</v>
      </c>
      <c r="V53" s="213"/>
      <c r="W53" s="214"/>
      <c r="X53" s="213">
        <f t="shared" si="30"/>
        <v>116249</v>
      </c>
      <c r="Y53" s="212">
        <f t="shared" si="31"/>
        <v>0.17453913582052327</v>
      </c>
    </row>
    <row r="54" spans="1:25" s="204" customFormat="1" ht="19.5" customHeight="1">
      <c r="A54" s="219" t="s">
        <v>187</v>
      </c>
      <c r="B54" s="217">
        <v>6986</v>
      </c>
      <c r="C54" s="214">
        <v>7367</v>
      </c>
      <c r="D54" s="213">
        <v>0</v>
      </c>
      <c r="E54" s="214">
        <v>0</v>
      </c>
      <c r="F54" s="213">
        <f t="shared" si="24"/>
        <v>14353</v>
      </c>
      <c r="G54" s="216">
        <f t="shared" si="25"/>
        <v>0.015669213973799126</v>
      </c>
      <c r="H54" s="217">
        <v>5634</v>
      </c>
      <c r="I54" s="214">
        <v>5271</v>
      </c>
      <c r="J54" s="213"/>
      <c r="K54" s="214"/>
      <c r="L54" s="213">
        <f t="shared" si="26"/>
        <v>10905</v>
      </c>
      <c r="M54" s="218">
        <f t="shared" si="27"/>
        <v>0.31618523613021554</v>
      </c>
      <c r="N54" s="217">
        <v>64929</v>
      </c>
      <c r="O54" s="214">
        <v>61174</v>
      </c>
      <c r="P54" s="213">
        <v>94</v>
      </c>
      <c r="Q54" s="214">
        <v>221</v>
      </c>
      <c r="R54" s="213">
        <f t="shared" si="28"/>
        <v>126418</v>
      </c>
      <c r="S54" s="216">
        <f t="shared" si="29"/>
        <v>0.014002928011826359</v>
      </c>
      <c r="T54" s="215">
        <v>58216</v>
      </c>
      <c r="U54" s="214">
        <v>55268</v>
      </c>
      <c r="V54" s="213">
        <v>210</v>
      </c>
      <c r="W54" s="214">
        <v>209</v>
      </c>
      <c r="X54" s="213">
        <f t="shared" si="30"/>
        <v>113903</v>
      </c>
      <c r="Y54" s="212">
        <f t="shared" si="31"/>
        <v>0.10987419119777364</v>
      </c>
    </row>
    <row r="55" spans="1:25" s="204" customFormat="1" ht="19.5" customHeight="1">
      <c r="A55" s="219" t="s">
        <v>183</v>
      </c>
      <c r="B55" s="217">
        <v>6649</v>
      </c>
      <c r="C55" s="214">
        <v>6168</v>
      </c>
      <c r="D55" s="213">
        <v>0</v>
      </c>
      <c r="E55" s="214">
        <v>0</v>
      </c>
      <c r="F55" s="213">
        <f>SUM(B55:E55)</f>
        <v>12817</v>
      </c>
      <c r="G55" s="216">
        <f>F55/$F$9</f>
        <v>0.01399235807860262</v>
      </c>
      <c r="H55" s="217">
        <v>6131</v>
      </c>
      <c r="I55" s="214">
        <v>5897</v>
      </c>
      <c r="J55" s="213"/>
      <c r="K55" s="214"/>
      <c r="L55" s="213">
        <f>SUM(H55:K55)</f>
        <v>12028</v>
      </c>
      <c r="M55" s="218">
        <f>IF(ISERROR(F55/L55-1),"         /0",(F55/L55-1))</f>
        <v>0.06559694047223141</v>
      </c>
      <c r="N55" s="217">
        <v>70886</v>
      </c>
      <c r="O55" s="214">
        <v>69133</v>
      </c>
      <c r="P55" s="213"/>
      <c r="Q55" s="214"/>
      <c r="R55" s="213">
        <f>SUM(N55:Q55)</f>
        <v>140019</v>
      </c>
      <c r="S55" s="216">
        <f>R55/$R$9</f>
        <v>0.015509468408675307</v>
      </c>
      <c r="T55" s="215">
        <v>12094</v>
      </c>
      <c r="U55" s="214">
        <v>11291</v>
      </c>
      <c r="V55" s="213"/>
      <c r="W55" s="214"/>
      <c r="X55" s="213">
        <f>SUM(T55:W55)</f>
        <v>23385</v>
      </c>
      <c r="Y55" s="212" t="str">
        <f>IF(ISERROR(R55/X55-1),"         /0",IF(R55/X55&gt;5,"  *  ",(R55/X55-1)))</f>
        <v>  *  </v>
      </c>
    </row>
    <row r="56" spans="1:25" s="204" customFormat="1" ht="19.5" customHeight="1">
      <c r="A56" s="219" t="s">
        <v>197</v>
      </c>
      <c r="B56" s="217">
        <v>6033</v>
      </c>
      <c r="C56" s="214">
        <v>6044</v>
      </c>
      <c r="D56" s="213">
        <v>0</v>
      </c>
      <c r="E56" s="214">
        <v>0</v>
      </c>
      <c r="F56" s="213">
        <f>SUM(B56:E56)</f>
        <v>12077</v>
      </c>
      <c r="G56" s="216">
        <f>F56/$F$9</f>
        <v>0.013184497816593886</v>
      </c>
      <c r="H56" s="217">
        <v>3289</v>
      </c>
      <c r="I56" s="214">
        <v>3137</v>
      </c>
      <c r="J56" s="213"/>
      <c r="K56" s="214"/>
      <c r="L56" s="213">
        <f>SUM(H56:K56)</f>
        <v>6426</v>
      </c>
      <c r="M56" s="218">
        <f>IF(ISERROR(F56/L56-1),"         /0",(F56/L56-1))</f>
        <v>0.8793962029256146</v>
      </c>
      <c r="N56" s="217">
        <v>56934</v>
      </c>
      <c r="O56" s="214">
        <v>57729</v>
      </c>
      <c r="P56" s="213"/>
      <c r="Q56" s="214"/>
      <c r="R56" s="213">
        <f>SUM(N56:Q56)</f>
        <v>114663</v>
      </c>
      <c r="S56" s="216">
        <f>R56/$R$9</f>
        <v>0.012700863283868167</v>
      </c>
      <c r="T56" s="215">
        <v>28686</v>
      </c>
      <c r="U56" s="214">
        <v>28009</v>
      </c>
      <c r="V56" s="213">
        <v>107</v>
      </c>
      <c r="W56" s="214">
        <v>107</v>
      </c>
      <c r="X56" s="213">
        <f>SUM(T56:W56)</f>
        <v>56909</v>
      </c>
      <c r="Y56" s="212">
        <f>IF(ISERROR(R56/X56-1),"         /0",IF(R56/X56&gt;5,"  *  ",(R56/X56-1)))</f>
        <v>1.0148482665307772</v>
      </c>
    </row>
    <row r="57" spans="1:25" s="204" customFormat="1" ht="19.5" customHeight="1">
      <c r="A57" s="219" t="s">
        <v>198</v>
      </c>
      <c r="B57" s="217">
        <v>5461</v>
      </c>
      <c r="C57" s="214">
        <v>5476</v>
      </c>
      <c r="D57" s="213">
        <v>0</v>
      </c>
      <c r="E57" s="214">
        <v>0</v>
      </c>
      <c r="F57" s="213">
        <f>SUM(B57:E57)</f>
        <v>10937</v>
      </c>
      <c r="G57" s="216">
        <f>F57/$F$9</f>
        <v>0.01193995633187773</v>
      </c>
      <c r="H57" s="217">
        <v>4664</v>
      </c>
      <c r="I57" s="214">
        <v>5136</v>
      </c>
      <c r="J57" s="213"/>
      <c r="K57" s="214"/>
      <c r="L57" s="213">
        <f>SUM(H57:K57)</f>
        <v>9800</v>
      </c>
      <c r="M57" s="218">
        <f>IF(ISERROR(F57/L57-1),"         /0",(F57/L57-1))</f>
        <v>0.1160204081632652</v>
      </c>
      <c r="N57" s="217">
        <v>52103</v>
      </c>
      <c r="O57" s="214">
        <v>54236</v>
      </c>
      <c r="P57" s="213">
        <v>461</v>
      </c>
      <c r="Q57" s="214">
        <v>337</v>
      </c>
      <c r="R57" s="213">
        <f>SUM(N57:Q57)</f>
        <v>107137</v>
      </c>
      <c r="S57" s="216">
        <f>R57/$R$9</f>
        <v>0.011867231710698164</v>
      </c>
      <c r="T57" s="215">
        <v>63174</v>
      </c>
      <c r="U57" s="214">
        <v>62166</v>
      </c>
      <c r="V57" s="213">
        <v>1923</v>
      </c>
      <c r="W57" s="214">
        <v>1828</v>
      </c>
      <c r="X57" s="213">
        <f>SUM(T57:W57)</f>
        <v>129091</v>
      </c>
      <c r="Y57" s="212">
        <f>IF(ISERROR(R57/X57-1),"         /0",IF(R57/X57&gt;5,"  *  ",(R57/X57-1)))</f>
        <v>-0.1700660774182553</v>
      </c>
    </row>
    <row r="58" spans="1:25" s="204" customFormat="1" ht="19.5" customHeight="1">
      <c r="A58" s="219" t="s">
        <v>162</v>
      </c>
      <c r="B58" s="217">
        <v>4250</v>
      </c>
      <c r="C58" s="214">
        <v>5240</v>
      </c>
      <c r="D58" s="213">
        <v>0</v>
      </c>
      <c r="E58" s="214">
        <v>0</v>
      </c>
      <c r="F58" s="213">
        <f>SUM(B58:E58)</f>
        <v>9490</v>
      </c>
      <c r="G58" s="216">
        <f>F58/$F$9</f>
        <v>0.010360262008733625</v>
      </c>
      <c r="H58" s="217">
        <v>6509</v>
      </c>
      <c r="I58" s="214">
        <v>6128</v>
      </c>
      <c r="J58" s="213"/>
      <c r="K58" s="214"/>
      <c r="L58" s="213">
        <f>SUM(H58:K58)</f>
        <v>12637</v>
      </c>
      <c r="M58" s="218">
        <f>IF(ISERROR(F58/L58-1),"         /0",(F58/L58-1))</f>
        <v>-0.24903062435704681</v>
      </c>
      <c r="N58" s="217">
        <v>53217</v>
      </c>
      <c r="O58" s="214">
        <v>52967</v>
      </c>
      <c r="P58" s="213"/>
      <c r="Q58" s="214"/>
      <c r="R58" s="213">
        <f>SUM(N58:Q58)</f>
        <v>106184</v>
      </c>
      <c r="S58" s="216">
        <f>R58/$R$9</f>
        <v>0.011761670869716101</v>
      </c>
      <c r="T58" s="215">
        <v>17560</v>
      </c>
      <c r="U58" s="214">
        <v>13755</v>
      </c>
      <c r="V58" s="213"/>
      <c r="W58" s="214"/>
      <c r="X58" s="213">
        <f>SUM(T58:W58)</f>
        <v>31315</v>
      </c>
      <c r="Y58" s="212">
        <f>IF(ISERROR(R58/X58-1),"         /0",IF(R58/X58&gt;5,"  *  ",(R58/X58-1)))</f>
        <v>2.390835063068817</v>
      </c>
    </row>
    <row r="59" spans="1:25" s="204" customFormat="1" ht="19.5" customHeight="1">
      <c r="A59" s="219" t="s">
        <v>161</v>
      </c>
      <c r="B59" s="217">
        <v>3880</v>
      </c>
      <c r="C59" s="214">
        <v>3964</v>
      </c>
      <c r="D59" s="213">
        <v>173</v>
      </c>
      <c r="E59" s="214">
        <v>173</v>
      </c>
      <c r="F59" s="213">
        <f>SUM(B59:E59)</f>
        <v>8190</v>
      </c>
      <c r="G59" s="216">
        <f>F59/$F$9</f>
        <v>0.008941048034934498</v>
      </c>
      <c r="H59" s="217"/>
      <c r="I59" s="214"/>
      <c r="J59" s="213"/>
      <c r="K59" s="214"/>
      <c r="L59" s="213">
        <f>SUM(H59:K59)</f>
        <v>0</v>
      </c>
      <c r="M59" s="218" t="str">
        <f>IF(ISERROR(F59/L59-1),"         /0",(F59/L59-1))</f>
        <v>         /0</v>
      </c>
      <c r="N59" s="217">
        <v>35298</v>
      </c>
      <c r="O59" s="214">
        <v>39182</v>
      </c>
      <c r="P59" s="213">
        <v>690</v>
      </c>
      <c r="Q59" s="214">
        <v>688</v>
      </c>
      <c r="R59" s="213">
        <f>SUM(N59:Q59)</f>
        <v>75858</v>
      </c>
      <c r="S59" s="216">
        <f>R59/$R$9</f>
        <v>0.00840255432866462</v>
      </c>
      <c r="T59" s="215"/>
      <c r="U59" s="214"/>
      <c r="V59" s="213">
        <v>938</v>
      </c>
      <c r="W59" s="214">
        <v>940</v>
      </c>
      <c r="X59" s="213">
        <f>SUM(T59:W59)</f>
        <v>1878</v>
      </c>
      <c r="Y59" s="212" t="str">
        <f>IF(ISERROR(R59/X59-1),"         /0",IF(R59/X59&gt;5,"  *  ",(R59/X59-1)))</f>
        <v>  *  </v>
      </c>
    </row>
    <row r="60" spans="1:25" s="204" customFormat="1" ht="19.5" customHeight="1">
      <c r="A60" s="219" t="s">
        <v>196</v>
      </c>
      <c r="B60" s="217">
        <v>3896</v>
      </c>
      <c r="C60" s="214">
        <v>3347</v>
      </c>
      <c r="D60" s="213">
        <v>0</v>
      </c>
      <c r="E60" s="214">
        <v>0</v>
      </c>
      <c r="F60" s="213">
        <f t="shared" si="24"/>
        <v>7243</v>
      </c>
      <c r="G60" s="216">
        <f t="shared" si="25"/>
        <v>0.007907205240174672</v>
      </c>
      <c r="H60" s="217">
        <v>4307</v>
      </c>
      <c r="I60" s="214">
        <v>3690</v>
      </c>
      <c r="J60" s="213"/>
      <c r="K60" s="214"/>
      <c r="L60" s="213">
        <f t="shared" si="26"/>
        <v>7997</v>
      </c>
      <c r="M60" s="218">
        <f t="shared" si="27"/>
        <v>-0.0942853570088783</v>
      </c>
      <c r="N60" s="217">
        <v>40230</v>
      </c>
      <c r="O60" s="214">
        <v>31563</v>
      </c>
      <c r="P60" s="213"/>
      <c r="Q60" s="214"/>
      <c r="R60" s="213">
        <f t="shared" si="28"/>
        <v>71793</v>
      </c>
      <c r="S60" s="216">
        <f t="shared" si="29"/>
        <v>0.007952286942943646</v>
      </c>
      <c r="T60" s="215">
        <v>39187</v>
      </c>
      <c r="U60" s="214">
        <v>32424</v>
      </c>
      <c r="V60" s="213"/>
      <c r="W60" s="214"/>
      <c r="X60" s="213">
        <f t="shared" si="30"/>
        <v>71611</v>
      </c>
      <c r="Y60" s="212">
        <f t="shared" si="31"/>
        <v>0.0025415089860496565</v>
      </c>
    </row>
    <row r="61" spans="1:25" s="204" customFormat="1" ht="19.5" customHeight="1">
      <c r="A61" s="219" t="s">
        <v>207</v>
      </c>
      <c r="B61" s="217">
        <v>1361</v>
      </c>
      <c r="C61" s="214">
        <v>1918</v>
      </c>
      <c r="D61" s="213">
        <v>0</v>
      </c>
      <c r="E61" s="214">
        <v>0</v>
      </c>
      <c r="F61" s="213">
        <f t="shared" si="24"/>
        <v>3279</v>
      </c>
      <c r="G61" s="216">
        <f t="shared" si="25"/>
        <v>0.003579694323144105</v>
      </c>
      <c r="H61" s="217">
        <v>941</v>
      </c>
      <c r="I61" s="214">
        <v>1227</v>
      </c>
      <c r="J61" s="213"/>
      <c r="K61" s="214"/>
      <c r="L61" s="213">
        <f t="shared" si="26"/>
        <v>2168</v>
      </c>
      <c r="M61" s="218">
        <f t="shared" si="27"/>
        <v>0.5124538745387455</v>
      </c>
      <c r="N61" s="217">
        <v>14357</v>
      </c>
      <c r="O61" s="214">
        <v>17003</v>
      </c>
      <c r="P61" s="213"/>
      <c r="Q61" s="214"/>
      <c r="R61" s="213">
        <f t="shared" si="28"/>
        <v>31360</v>
      </c>
      <c r="S61" s="216">
        <f t="shared" si="29"/>
        <v>0.0034736494996825975</v>
      </c>
      <c r="T61" s="215">
        <v>3050</v>
      </c>
      <c r="U61" s="214">
        <v>3572</v>
      </c>
      <c r="V61" s="213"/>
      <c r="W61" s="214"/>
      <c r="X61" s="213">
        <f t="shared" si="30"/>
        <v>6622</v>
      </c>
      <c r="Y61" s="212">
        <f t="shared" si="31"/>
        <v>3.735729386892178</v>
      </c>
    </row>
    <row r="62" spans="1:25" s="204" customFormat="1" ht="19.5" customHeight="1" thickBot="1">
      <c r="A62" s="219" t="s">
        <v>175</v>
      </c>
      <c r="B62" s="217">
        <v>483</v>
      </c>
      <c r="C62" s="214">
        <v>481</v>
      </c>
      <c r="D62" s="213">
        <v>15</v>
      </c>
      <c r="E62" s="214">
        <v>20</v>
      </c>
      <c r="F62" s="213">
        <f t="shared" si="24"/>
        <v>999</v>
      </c>
      <c r="G62" s="216">
        <f t="shared" si="25"/>
        <v>0.0010906113537117903</v>
      </c>
      <c r="H62" s="217">
        <v>233</v>
      </c>
      <c r="I62" s="214">
        <v>58</v>
      </c>
      <c r="J62" s="213">
        <v>43</v>
      </c>
      <c r="K62" s="214">
        <v>37</v>
      </c>
      <c r="L62" s="213">
        <f t="shared" si="26"/>
        <v>371</v>
      </c>
      <c r="M62" s="218">
        <f t="shared" si="27"/>
        <v>1.6927223719676552</v>
      </c>
      <c r="N62" s="217">
        <v>3392</v>
      </c>
      <c r="O62" s="214">
        <v>2642</v>
      </c>
      <c r="P62" s="213">
        <v>304</v>
      </c>
      <c r="Q62" s="214">
        <v>324</v>
      </c>
      <c r="R62" s="213">
        <f t="shared" si="28"/>
        <v>6662</v>
      </c>
      <c r="S62" s="216">
        <f t="shared" si="29"/>
        <v>0.0007379289849134395</v>
      </c>
      <c r="T62" s="215">
        <v>2055</v>
      </c>
      <c r="U62" s="214">
        <v>363</v>
      </c>
      <c r="V62" s="213">
        <v>406</v>
      </c>
      <c r="W62" s="214">
        <v>508</v>
      </c>
      <c r="X62" s="213">
        <f t="shared" si="30"/>
        <v>3332</v>
      </c>
      <c r="Y62" s="212">
        <f t="shared" si="31"/>
        <v>0.9993997599039617</v>
      </c>
    </row>
    <row r="63" spans="1:25" s="267" customFormat="1" ht="19.5" customHeight="1">
      <c r="A63" s="276" t="s">
        <v>56</v>
      </c>
      <c r="B63" s="273">
        <f>SUM(B64:B72)</f>
        <v>9603</v>
      </c>
      <c r="C63" s="272">
        <f>SUM(C64:C72)</f>
        <v>9794</v>
      </c>
      <c r="D63" s="271">
        <f>SUM(D64:D72)</f>
        <v>11</v>
      </c>
      <c r="E63" s="272">
        <f>SUM(E64:E72)</f>
        <v>8</v>
      </c>
      <c r="F63" s="271">
        <f aca="true" t="shared" si="32" ref="F63:F73">SUM(B63:E63)</f>
        <v>19416</v>
      </c>
      <c r="G63" s="274">
        <f aca="true" t="shared" si="33" ref="G63:G73">F63/$F$9</f>
        <v>0.02119650655021834</v>
      </c>
      <c r="H63" s="273">
        <f>SUM(H64:H72)</f>
        <v>11287</v>
      </c>
      <c r="I63" s="272">
        <f>SUM(I64:I72)</f>
        <v>10952</v>
      </c>
      <c r="J63" s="271">
        <f>SUM(J64:J72)</f>
        <v>79</v>
      </c>
      <c r="K63" s="272">
        <f>SUM(K64:K72)</f>
        <v>42</v>
      </c>
      <c r="L63" s="271">
        <f aca="true" t="shared" si="34" ref="L63:L73">SUM(H63:K63)</f>
        <v>22360</v>
      </c>
      <c r="M63" s="275">
        <f aca="true" t="shared" si="35" ref="M63:M73">IF(ISERROR(F63/L63-1),"         /0",(F63/L63-1))</f>
        <v>-0.13166368515205729</v>
      </c>
      <c r="N63" s="273">
        <f>SUM(N64:N72)</f>
        <v>105145</v>
      </c>
      <c r="O63" s="272">
        <f>SUM(O64:O72)</f>
        <v>105648</v>
      </c>
      <c r="P63" s="271">
        <f>SUM(P64:P72)</f>
        <v>448</v>
      </c>
      <c r="Q63" s="272">
        <f>SUM(Q64:Q72)</f>
        <v>577</v>
      </c>
      <c r="R63" s="271">
        <f aca="true" t="shared" si="36" ref="R63:R73">SUM(N63:Q63)</f>
        <v>211818</v>
      </c>
      <c r="S63" s="274">
        <f aca="true" t="shared" si="37" ref="S63:S73">R63/$R$9</f>
        <v>0.023462419952926288</v>
      </c>
      <c r="T63" s="273">
        <f>SUM(T64:T72)</f>
        <v>92438</v>
      </c>
      <c r="U63" s="272">
        <f>SUM(U64:U72)</f>
        <v>93065</v>
      </c>
      <c r="V63" s="271">
        <f>SUM(V64:V72)</f>
        <v>1151</v>
      </c>
      <c r="W63" s="272">
        <f>SUM(W64:W72)</f>
        <v>863</v>
      </c>
      <c r="X63" s="271">
        <f aca="true" t="shared" si="38" ref="X63:X73">SUM(T63:W63)</f>
        <v>187517</v>
      </c>
      <c r="Y63" s="268">
        <f aca="true" t="shared" si="39" ref="Y63:Y73">IF(ISERROR(R63/X63-1),"         /0",IF(R63/X63&gt;5,"  *  ",(R63/X63-1)))</f>
        <v>0.12959358351509453</v>
      </c>
    </row>
    <row r="64" spans="1:25" ht="19.5" customHeight="1">
      <c r="A64" s="219" t="s">
        <v>160</v>
      </c>
      <c r="B64" s="217">
        <v>4634</v>
      </c>
      <c r="C64" s="214">
        <v>4916</v>
      </c>
      <c r="D64" s="213">
        <v>1</v>
      </c>
      <c r="E64" s="214">
        <v>0</v>
      </c>
      <c r="F64" s="213">
        <f t="shared" si="32"/>
        <v>9551</v>
      </c>
      <c r="G64" s="216">
        <f t="shared" si="33"/>
        <v>0.010426855895196506</v>
      </c>
      <c r="H64" s="217">
        <v>2094</v>
      </c>
      <c r="I64" s="214">
        <v>1762</v>
      </c>
      <c r="J64" s="213">
        <v>47</v>
      </c>
      <c r="K64" s="214">
        <v>22</v>
      </c>
      <c r="L64" s="213">
        <f t="shared" si="34"/>
        <v>3925</v>
      </c>
      <c r="M64" s="218">
        <f t="shared" si="35"/>
        <v>1.433375796178344</v>
      </c>
      <c r="N64" s="217">
        <v>46950</v>
      </c>
      <c r="O64" s="214">
        <v>47200</v>
      </c>
      <c r="P64" s="213">
        <v>276</v>
      </c>
      <c r="Q64" s="214">
        <v>386</v>
      </c>
      <c r="R64" s="213">
        <f t="shared" si="36"/>
        <v>94812</v>
      </c>
      <c r="S64" s="216">
        <f t="shared" si="37"/>
        <v>0.010502029858542934</v>
      </c>
      <c r="T64" s="215">
        <v>49087</v>
      </c>
      <c r="U64" s="214">
        <v>47190</v>
      </c>
      <c r="V64" s="213">
        <v>656</v>
      </c>
      <c r="W64" s="214">
        <v>434</v>
      </c>
      <c r="X64" s="213">
        <f t="shared" si="38"/>
        <v>97367</v>
      </c>
      <c r="Y64" s="212">
        <f t="shared" si="39"/>
        <v>-0.026240923516181014</v>
      </c>
    </row>
    <row r="65" spans="1:25" ht="19.5" customHeight="1">
      <c r="A65" s="219" t="s">
        <v>183</v>
      </c>
      <c r="B65" s="217">
        <v>1856</v>
      </c>
      <c r="C65" s="214">
        <v>1749</v>
      </c>
      <c r="D65" s="213">
        <v>0</v>
      </c>
      <c r="E65" s="214">
        <v>0</v>
      </c>
      <c r="F65" s="213">
        <f t="shared" si="32"/>
        <v>3605</v>
      </c>
      <c r="G65" s="216">
        <f t="shared" si="33"/>
        <v>0.003935589519650655</v>
      </c>
      <c r="H65" s="217">
        <v>5592</v>
      </c>
      <c r="I65" s="214">
        <v>5622</v>
      </c>
      <c r="J65" s="213"/>
      <c r="K65" s="214"/>
      <c r="L65" s="213">
        <f t="shared" si="34"/>
        <v>11214</v>
      </c>
      <c r="M65" s="218">
        <f t="shared" si="35"/>
        <v>-0.6785268414481898</v>
      </c>
      <c r="N65" s="217">
        <v>27256</v>
      </c>
      <c r="O65" s="214">
        <v>26849</v>
      </c>
      <c r="P65" s="213"/>
      <c r="Q65" s="214"/>
      <c r="R65" s="213">
        <f t="shared" si="36"/>
        <v>54105</v>
      </c>
      <c r="S65" s="216">
        <f t="shared" si="37"/>
        <v>0.0059930422889134865</v>
      </c>
      <c r="T65" s="215">
        <v>11576</v>
      </c>
      <c r="U65" s="214">
        <v>11607</v>
      </c>
      <c r="V65" s="213"/>
      <c r="W65" s="214"/>
      <c r="X65" s="213">
        <f t="shared" si="38"/>
        <v>23183</v>
      </c>
      <c r="Y65" s="212">
        <f t="shared" si="39"/>
        <v>1.3338221972997455</v>
      </c>
    </row>
    <row r="66" spans="1:25" ht="19.5" customHeight="1">
      <c r="A66" s="219" t="s">
        <v>208</v>
      </c>
      <c r="B66" s="217">
        <v>1089</v>
      </c>
      <c r="C66" s="214">
        <v>1147</v>
      </c>
      <c r="D66" s="213">
        <v>0</v>
      </c>
      <c r="E66" s="214">
        <v>0</v>
      </c>
      <c r="F66" s="213">
        <f t="shared" si="32"/>
        <v>2236</v>
      </c>
      <c r="G66" s="216">
        <f t="shared" si="33"/>
        <v>0.002441048034934498</v>
      </c>
      <c r="H66" s="217">
        <v>912</v>
      </c>
      <c r="I66" s="214">
        <v>993</v>
      </c>
      <c r="J66" s="213"/>
      <c r="K66" s="214"/>
      <c r="L66" s="213">
        <f t="shared" si="34"/>
        <v>1905</v>
      </c>
      <c r="M66" s="218">
        <f t="shared" si="35"/>
        <v>0.17375328083989494</v>
      </c>
      <c r="N66" s="217">
        <v>9802</v>
      </c>
      <c r="O66" s="214">
        <v>9842</v>
      </c>
      <c r="P66" s="213"/>
      <c r="Q66" s="214"/>
      <c r="R66" s="213">
        <f t="shared" si="36"/>
        <v>19644</v>
      </c>
      <c r="S66" s="216">
        <f t="shared" si="37"/>
        <v>0.0021759046802220963</v>
      </c>
      <c r="T66" s="215">
        <v>7405</v>
      </c>
      <c r="U66" s="214">
        <v>8121</v>
      </c>
      <c r="V66" s="213"/>
      <c r="W66" s="214"/>
      <c r="X66" s="213">
        <f t="shared" si="38"/>
        <v>15526</v>
      </c>
      <c r="Y66" s="212">
        <f t="shared" si="39"/>
        <v>0.26523251320365837</v>
      </c>
    </row>
    <row r="67" spans="1:25" ht="19.5" customHeight="1">
      <c r="A67" s="219" t="s">
        <v>161</v>
      </c>
      <c r="B67" s="217">
        <v>871</v>
      </c>
      <c r="C67" s="214">
        <v>915</v>
      </c>
      <c r="D67" s="213">
        <v>0</v>
      </c>
      <c r="E67" s="214">
        <v>0</v>
      </c>
      <c r="F67" s="213">
        <f t="shared" si="32"/>
        <v>1786</v>
      </c>
      <c r="G67" s="216">
        <f t="shared" si="33"/>
        <v>0.0019497816593886464</v>
      </c>
      <c r="H67" s="217">
        <v>998</v>
      </c>
      <c r="I67" s="214">
        <v>1077</v>
      </c>
      <c r="J67" s="213"/>
      <c r="K67" s="214"/>
      <c r="L67" s="213">
        <f t="shared" si="34"/>
        <v>2075</v>
      </c>
      <c r="M67" s="218">
        <f t="shared" si="35"/>
        <v>-0.13927710843373498</v>
      </c>
      <c r="N67" s="217">
        <v>9416</v>
      </c>
      <c r="O67" s="214">
        <v>9347</v>
      </c>
      <c r="P67" s="213"/>
      <c r="Q67" s="214"/>
      <c r="R67" s="213">
        <f t="shared" si="36"/>
        <v>18763</v>
      </c>
      <c r="S67" s="216">
        <f t="shared" si="37"/>
        <v>0.00207831905492808</v>
      </c>
      <c r="T67" s="215">
        <v>9084</v>
      </c>
      <c r="U67" s="214">
        <v>10296</v>
      </c>
      <c r="V67" s="213"/>
      <c r="W67" s="214"/>
      <c r="X67" s="213">
        <f t="shared" si="38"/>
        <v>19380</v>
      </c>
      <c r="Y67" s="212">
        <f t="shared" si="39"/>
        <v>-0.03183694530443759</v>
      </c>
    </row>
    <row r="68" spans="1:25" ht="19.5" customHeight="1">
      <c r="A68" s="219" t="s">
        <v>210</v>
      </c>
      <c r="B68" s="217">
        <v>343</v>
      </c>
      <c r="C68" s="214">
        <v>341</v>
      </c>
      <c r="D68" s="213">
        <v>0</v>
      </c>
      <c r="E68" s="214">
        <v>0</v>
      </c>
      <c r="F68" s="213">
        <f t="shared" si="32"/>
        <v>684</v>
      </c>
      <c r="G68" s="216">
        <f t="shared" si="33"/>
        <v>0.0007467248908296943</v>
      </c>
      <c r="H68" s="217"/>
      <c r="I68" s="214"/>
      <c r="J68" s="213"/>
      <c r="K68" s="214"/>
      <c r="L68" s="213">
        <f t="shared" si="34"/>
        <v>0</v>
      </c>
      <c r="M68" s="218" t="str">
        <f t="shared" si="35"/>
        <v>         /0</v>
      </c>
      <c r="N68" s="217">
        <v>1295</v>
      </c>
      <c r="O68" s="214">
        <v>1380</v>
      </c>
      <c r="P68" s="213"/>
      <c r="Q68" s="214"/>
      <c r="R68" s="213">
        <f t="shared" si="36"/>
        <v>2675</v>
      </c>
      <c r="S68" s="216">
        <f t="shared" si="37"/>
        <v>0.0002963014161878491</v>
      </c>
      <c r="T68" s="215"/>
      <c r="U68" s="214"/>
      <c r="V68" s="213"/>
      <c r="W68" s="214"/>
      <c r="X68" s="213">
        <f t="shared" si="38"/>
        <v>0</v>
      </c>
      <c r="Y68" s="212" t="str">
        <f t="shared" si="39"/>
        <v>         /0</v>
      </c>
    </row>
    <row r="69" spans="1:25" ht="19.5" customHeight="1">
      <c r="A69" s="219" t="s">
        <v>212</v>
      </c>
      <c r="B69" s="217">
        <v>243</v>
      </c>
      <c r="C69" s="214">
        <v>246</v>
      </c>
      <c r="D69" s="213">
        <v>0</v>
      </c>
      <c r="E69" s="214">
        <v>0</v>
      </c>
      <c r="F69" s="213">
        <f t="shared" si="32"/>
        <v>489</v>
      </c>
      <c r="G69" s="216">
        <f t="shared" si="33"/>
        <v>0.0005338427947598253</v>
      </c>
      <c r="H69" s="217">
        <v>297</v>
      </c>
      <c r="I69" s="214">
        <v>301</v>
      </c>
      <c r="J69" s="213"/>
      <c r="K69" s="214"/>
      <c r="L69" s="213">
        <f t="shared" si="34"/>
        <v>598</v>
      </c>
      <c r="M69" s="218">
        <f t="shared" si="35"/>
        <v>-0.18227424749163879</v>
      </c>
      <c r="N69" s="217">
        <v>2022</v>
      </c>
      <c r="O69" s="214">
        <v>2265</v>
      </c>
      <c r="P69" s="213"/>
      <c r="Q69" s="214"/>
      <c r="R69" s="213">
        <f t="shared" si="36"/>
        <v>4287</v>
      </c>
      <c r="S69" s="216">
        <f t="shared" si="37"/>
        <v>0.000474857634092452</v>
      </c>
      <c r="T69" s="215">
        <v>2420</v>
      </c>
      <c r="U69" s="214">
        <v>2632</v>
      </c>
      <c r="V69" s="213">
        <v>309</v>
      </c>
      <c r="W69" s="214">
        <v>218</v>
      </c>
      <c r="X69" s="213">
        <f t="shared" si="38"/>
        <v>5579</v>
      </c>
      <c r="Y69" s="212">
        <f t="shared" si="39"/>
        <v>-0.23158272091772714</v>
      </c>
    </row>
    <row r="70" spans="1:25" ht="19.5" customHeight="1">
      <c r="A70" s="219" t="s">
        <v>196</v>
      </c>
      <c r="B70" s="217">
        <v>210</v>
      </c>
      <c r="C70" s="214">
        <v>248</v>
      </c>
      <c r="D70" s="213">
        <v>0</v>
      </c>
      <c r="E70" s="214">
        <v>0</v>
      </c>
      <c r="F70" s="213">
        <f t="shared" si="32"/>
        <v>458</v>
      </c>
      <c r="G70" s="216">
        <f t="shared" si="33"/>
        <v>0.0005</v>
      </c>
      <c r="H70" s="217">
        <v>406</v>
      </c>
      <c r="I70" s="214">
        <v>383</v>
      </c>
      <c r="J70" s="213"/>
      <c r="K70" s="214"/>
      <c r="L70" s="213">
        <f t="shared" si="34"/>
        <v>789</v>
      </c>
      <c r="M70" s="218">
        <f t="shared" si="35"/>
        <v>-0.4195183776932826</v>
      </c>
      <c r="N70" s="217">
        <v>2145</v>
      </c>
      <c r="O70" s="214">
        <v>2939</v>
      </c>
      <c r="P70" s="213"/>
      <c r="Q70" s="214"/>
      <c r="R70" s="213">
        <f t="shared" si="36"/>
        <v>5084</v>
      </c>
      <c r="S70" s="216">
        <f t="shared" si="37"/>
        <v>0.0005631388410837476</v>
      </c>
      <c r="T70" s="215">
        <v>2749</v>
      </c>
      <c r="U70" s="214">
        <v>3289</v>
      </c>
      <c r="V70" s="213"/>
      <c r="W70" s="214"/>
      <c r="X70" s="213">
        <f t="shared" si="38"/>
        <v>6038</v>
      </c>
      <c r="Y70" s="212">
        <f t="shared" si="39"/>
        <v>-0.1579993375289831</v>
      </c>
    </row>
    <row r="71" spans="1:25" ht="19.5" customHeight="1">
      <c r="A71" s="219" t="s">
        <v>166</v>
      </c>
      <c r="B71" s="217">
        <v>229</v>
      </c>
      <c r="C71" s="214">
        <v>166</v>
      </c>
      <c r="D71" s="213">
        <v>0</v>
      </c>
      <c r="E71" s="214">
        <v>0</v>
      </c>
      <c r="F71" s="213">
        <f t="shared" si="32"/>
        <v>395</v>
      </c>
      <c r="G71" s="216">
        <f t="shared" si="33"/>
        <v>0.0004312227074235808</v>
      </c>
      <c r="H71" s="217">
        <v>636</v>
      </c>
      <c r="I71" s="214">
        <v>596</v>
      </c>
      <c r="J71" s="213"/>
      <c r="K71" s="214"/>
      <c r="L71" s="213">
        <f t="shared" si="34"/>
        <v>1232</v>
      </c>
      <c r="M71" s="218">
        <f t="shared" si="35"/>
        <v>-0.6793831168831168</v>
      </c>
      <c r="N71" s="217">
        <v>4117</v>
      </c>
      <c r="O71" s="214">
        <v>4013</v>
      </c>
      <c r="P71" s="213"/>
      <c r="Q71" s="214"/>
      <c r="R71" s="213">
        <f t="shared" si="36"/>
        <v>8130</v>
      </c>
      <c r="S71" s="216">
        <f t="shared" si="37"/>
        <v>0.0009005347714419489</v>
      </c>
      <c r="T71" s="215">
        <v>6491</v>
      </c>
      <c r="U71" s="214">
        <v>6343</v>
      </c>
      <c r="V71" s="213">
        <v>76</v>
      </c>
      <c r="W71" s="214">
        <v>124</v>
      </c>
      <c r="X71" s="213">
        <f t="shared" si="38"/>
        <v>13034</v>
      </c>
      <c r="Y71" s="212">
        <f t="shared" si="39"/>
        <v>-0.37624673929722263</v>
      </c>
    </row>
    <row r="72" spans="1:25" ht="19.5" customHeight="1" thickBot="1">
      <c r="A72" s="219" t="s">
        <v>175</v>
      </c>
      <c r="B72" s="217">
        <v>128</v>
      </c>
      <c r="C72" s="214">
        <v>66</v>
      </c>
      <c r="D72" s="213">
        <v>10</v>
      </c>
      <c r="E72" s="214">
        <v>8</v>
      </c>
      <c r="F72" s="213">
        <f t="shared" si="32"/>
        <v>212</v>
      </c>
      <c r="G72" s="216">
        <f t="shared" si="33"/>
        <v>0.0002314410480349345</v>
      </c>
      <c r="H72" s="217">
        <v>352</v>
      </c>
      <c r="I72" s="214">
        <v>218</v>
      </c>
      <c r="J72" s="213">
        <v>32</v>
      </c>
      <c r="K72" s="214">
        <v>20</v>
      </c>
      <c r="L72" s="213">
        <f t="shared" si="34"/>
        <v>622</v>
      </c>
      <c r="M72" s="218">
        <f t="shared" si="35"/>
        <v>-0.6591639871382637</v>
      </c>
      <c r="N72" s="217">
        <v>2142</v>
      </c>
      <c r="O72" s="214">
        <v>1813</v>
      </c>
      <c r="P72" s="213">
        <v>172</v>
      </c>
      <c r="Q72" s="214">
        <v>191</v>
      </c>
      <c r="R72" s="213">
        <f t="shared" si="36"/>
        <v>4318</v>
      </c>
      <c r="S72" s="216">
        <f t="shared" si="37"/>
        <v>0.0004782914075136944</v>
      </c>
      <c r="T72" s="215">
        <v>3626</v>
      </c>
      <c r="U72" s="214">
        <v>3587</v>
      </c>
      <c r="V72" s="213">
        <v>110</v>
      </c>
      <c r="W72" s="214">
        <v>87</v>
      </c>
      <c r="X72" s="213">
        <f t="shared" si="38"/>
        <v>7410</v>
      </c>
      <c r="Y72" s="212">
        <f t="shared" si="39"/>
        <v>-0.4172739541160594</v>
      </c>
    </row>
    <row r="73" spans="1:25" s="204" customFormat="1" ht="19.5" customHeight="1" thickBot="1">
      <c r="A73" s="263" t="s">
        <v>55</v>
      </c>
      <c r="B73" s="260">
        <v>4330</v>
      </c>
      <c r="C73" s="259">
        <v>4975</v>
      </c>
      <c r="D73" s="258">
        <v>8</v>
      </c>
      <c r="E73" s="259">
        <v>8</v>
      </c>
      <c r="F73" s="258">
        <f t="shared" si="32"/>
        <v>9321</v>
      </c>
      <c r="G73" s="261">
        <f t="shared" si="33"/>
        <v>0.010175764192139738</v>
      </c>
      <c r="H73" s="260">
        <v>4469</v>
      </c>
      <c r="I73" s="259">
        <v>3485</v>
      </c>
      <c r="J73" s="258">
        <v>0</v>
      </c>
      <c r="K73" s="259">
        <v>0</v>
      </c>
      <c r="L73" s="258">
        <f t="shared" si="34"/>
        <v>7954</v>
      </c>
      <c r="M73" s="262">
        <f t="shared" si="35"/>
        <v>0.17186321347749556</v>
      </c>
      <c r="N73" s="260">
        <v>27228</v>
      </c>
      <c r="O73" s="259">
        <v>19083</v>
      </c>
      <c r="P73" s="258">
        <v>25</v>
      </c>
      <c r="Q73" s="259">
        <v>17</v>
      </c>
      <c r="R73" s="258">
        <f t="shared" si="36"/>
        <v>46353</v>
      </c>
      <c r="S73" s="261">
        <f t="shared" si="37"/>
        <v>0.005134377399833783</v>
      </c>
      <c r="T73" s="260">
        <v>20867</v>
      </c>
      <c r="U73" s="259">
        <v>8697</v>
      </c>
      <c r="V73" s="258">
        <v>67</v>
      </c>
      <c r="W73" s="259">
        <v>66</v>
      </c>
      <c r="X73" s="258">
        <f t="shared" si="38"/>
        <v>29697</v>
      </c>
      <c r="Y73" s="255">
        <f t="shared" si="39"/>
        <v>0.560864733811496</v>
      </c>
    </row>
    <row r="74" ht="14.25" thickTop="1">
      <c r="A74" s="116" t="s">
        <v>142</v>
      </c>
    </row>
    <row r="75" ht="13.5">
      <c r="A75" s="116" t="s">
        <v>66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74:Y65536 M74:M65536 Y3 M3">
    <cfRule type="cellIs" priority="3" dxfId="101" operator="lessThan" stopIfTrue="1">
      <formula>0</formula>
    </cfRule>
  </conditionalFormatting>
  <conditionalFormatting sqref="Y9:Y73 M9:M73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conditionalFormatting sqref="M5 Y5 Y7:Y8 M7:M8">
    <cfRule type="cellIs" priority="2" dxfId="101" operator="lessThan" stopIfTrue="1">
      <formula>0</formula>
    </cfRule>
  </conditionalFormatting>
  <conditionalFormatting sqref="M6 Y6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2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1.421875" style="123" customWidth="1"/>
    <col min="2" max="2" width="8.28125" style="123" customWidth="1"/>
    <col min="3" max="3" width="9.7109375" style="123" bestFit="1" customWidth="1"/>
    <col min="4" max="4" width="8.00390625" style="123" bestFit="1" customWidth="1"/>
    <col min="5" max="5" width="9.140625" style="123" customWidth="1"/>
    <col min="6" max="6" width="8.57421875" style="123" bestFit="1" customWidth="1"/>
    <col min="7" max="7" width="9.421875" style="123" bestFit="1" customWidth="1"/>
    <col min="8" max="8" width="8.28125" style="123" customWidth="1"/>
    <col min="9" max="9" width="9.7109375" style="123" bestFit="1" customWidth="1"/>
    <col min="10" max="10" width="7.8515625" style="123" customWidth="1"/>
    <col min="11" max="11" width="9.00390625" style="123" customWidth="1"/>
    <col min="12" max="12" width="8.421875" style="123" customWidth="1"/>
    <col min="13" max="13" width="8.8515625" style="123" bestFit="1" customWidth="1"/>
    <col min="14" max="15" width="9.57421875" style="123" bestFit="1" customWidth="1"/>
    <col min="16" max="16" width="8.421875" style="123" bestFit="1" customWidth="1"/>
    <col min="17" max="17" width="9.28125" style="123" customWidth="1"/>
    <col min="18" max="18" width="9.8515625" style="123" bestFit="1" customWidth="1"/>
    <col min="19" max="19" width="9.57421875" style="123" customWidth="1"/>
    <col min="20" max="20" width="10.140625" style="123" customWidth="1"/>
    <col min="21" max="21" width="9.57421875" style="123" bestFit="1" customWidth="1"/>
    <col min="22" max="22" width="8.57421875" style="123" bestFit="1" customWidth="1"/>
    <col min="23" max="23" width="10.00390625" style="123" customWidth="1"/>
    <col min="24" max="24" width="9.8515625" style="123" bestFit="1" customWidth="1"/>
    <col min="25" max="25" width="8.57421875" style="123" customWidth="1"/>
    <col min="26" max="16384" width="8.00390625" style="123" customWidth="1"/>
  </cols>
  <sheetData>
    <row r="1" spans="24:25" ht="16.5" thickBot="1">
      <c r="X1" s="672" t="s">
        <v>28</v>
      </c>
      <c r="Y1" s="673"/>
    </row>
    <row r="2" ht="5.25" customHeight="1" thickBot="1"/>
    <row r="3" spans="1:25" ht="24.75" customHeight="1" thickTop="1">
      <c r="A3" s="645" t="s">
        <v>69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7"/>
    </row>
    <row r="4" spans="1:25" ht="21" customHeight="1" thickBot="1">
      <c r="A4" s="656" t="s">
        <v>45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54" customFormat="1" ht="15.75" customHeight="1" thickBot="1" thickTop="1">
      <c r="A5" s="674" t="s">
        <v>61</v>
      </c>
      <c r="B5" s="662" t="s">
        <v>36</v>
      </c>
      <c r="C5" s="663"/>
      <c r="D5" s="663"/>
      <c r="E5" s="663"/>
      <c r="F5" s="663"/>
      <c r="G5" s="663"/>
      <c r="H5" s="663"/>
      <c r="I5" s="663"/>
      <c r="J5" s="664"/>
      <c r="K5" s="664"/>
      <c r="L5" s="664"/>
      <c r="M5" s="665"/>
      <c r="N5" s="662" t="s">
        <v>35</v>
      </c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6"/>
    </row>
    <row r="6" spans="1:25" s="163" customFormat="1" ht="26.25" customHeight="1" thickBot="1">
      <c r="A6" s="675"/>
      <c r="B6" s="651" t="s">
        <v>155</v>
      </c>
      <c r="C6" s="652"/>
      <c r="D6" s="652"/>
      <c r="E6" s="652"/>
      <c r="F6" s="652"/>
      <c r="G6" s="648" t="s">
        <v>34</v>
      </c>
      <c r="H6" s="651" t="s">
        <v>156</v>
      </c>
      <c r="I6" s="652"/>
      <c r="J6" s="652"/>
      <c r="K6" s="652"/>
      <c r="L6" s="652"/>
      <c r="M6" s="659" t="s">
        <v>33</v>
      </c>
      <c r="N6" s="651" t="s">
        <v>157</v>
      </c>
      <c r="O6" s="652"/>
      <c r="P6" s="652"/>
      <c r="Q6" s="652"/>
      <c r="R6" s="652"/>
      <c r="S6" s="648" t="s">
        <v>34</v>
      </c>
      <c r="T6" s="651" t="s">
        <v>158</v>
      </c>
      <c r="U6" s="652"/>
      <c r="V6" s="652"/>
      <c r="W6" s="652"/>
      <c r="X6" s="652"/>
      <c r="Y6" s="653" t="s">
        <v>33</v>
      </c>
    </row>
    <row r="7" spans="1:25" s="163" customFormat="1" ht="26.25" customHeight="1">
      <c r="A7" s="676"/>
      <c r="B7" s="586" t="s">
        <v>22</v>
      </c>
      <c r="C7" s="582"/>
      <c r="D7" s="581" t="s">
        <v>21</v>
      </c>
      <c r="E7" s="582"/>
      <c r="F7" s="671" t="s">
        <v>17</v>
      </c>
      <c r="G7" s="649"/>
      <c r="H7" s="586" t="s">
        <v>22</v>
      </c>
      <c r="I7" s="582"/>
      <c r="J7" s="581" t="s">
        <v>21</v>
      </c>
      <c r="K7" s="582"/>
      <c r="L7" s="671" t="s">
        <v>17</v>
      </c>
      <c r="M7" s="660"/>
      <c r="N7" s="586" t="s">
        <v>22</v>
      </c>
      <c r="O7" s="582"/>
      <c r="P7" s="581" t="s">
        <v>21</v>
      </c>
      <c r="Q7" s="582"/>
      <c r="R7" s="671" t="s">
        <v>17</v>
      </c>
      <c r="S7" s="649"/>
      <c r="T7" s="586" t="s">
        <v>22</v>
      </c>
      <c r="U7" s="582"/>
      <c r="V7" s="581" t="s">
        <v>21</v>
      </c>
      <c r="W7" s="582"/>
      <c r="X7" s="671" t="s">
        <v>17</v>
      </c>
      <c r="Y7" s="654"/>
    </row>
    <row r="8" spans="1:25" s="250" customFormat="1" ht="29.25" thickBot="1">
      <c r="A8" s="677"/>
      <c r="B8" s="253" t="s">
        <v>31</v>
      </c>
      <c r="C8" s="251" t="s">
        <v>30</v>
      </c>
      <c r="D8" s="252" t="s">
        <v>31</v>
      </c>
      <c r="E8" s="251" t="s">
        <v>30</v>
      </c>
      <c r="F8" s="644"/>
      <c r="G8" s="650"/>
      <c r="H8" s="253" t="s">
        <v>31</v>
      </c>
      <c r="I8" s="251" t="s">
        <v>30</v>
      </c>
      <c r="J8" s="252" t="s">
        <v>31</v>
      </c>
      <c r="K8" s="251" t="s">
        <v>30</v>
      </c>
      <c r="L8" s="644"/>
      <c r="M8" s="661"/>
      <c r="N8" s="253" t="s">
        <v>31</v>
      </c>
      <c r="O8" s="251" t="s">
        <v>30</v>
      </c>
      <c r="P8" s="252" t="s">
        <v>31</v>
      </c>
      <c r="Q8" s="251" t="s">
        <v>30</v>
      </c>
      <c r="R8" s="644"/>
      <c r="S8" s="650"/>
      <c r="T8" s="253" t="s">
        <v>31</v>
      </c>
      <c r="U8" s="251" t="s">
        <v>30</v>
      </c>
      <c r="V8" s="252" t="s">
        <v>31</v>
      </c>
      <c r="W8" s="251" t="s">
        <v>30</v>
      </c>
      <c r="X8" s="644"/>
      <c r="Y8" s="655"/>
    </row>
    <row r="9" spans="1:25" s="243" customFormat="1" ht="18" customHeight="1" thickBot="1" thickTop="1">
      <c r="A9" s="306" t="s">
        <v>24</v>
      </c>
      <c r="B9" s="304">
        <f>B10+B20+B32+B43+B54+B59</f>
        <v>27567.142000000007</v>
      </c>
      <c r="C9" s="303">
        <f>C10+C20+C32+C43+C54+C59</f>
        <v>17447.574</v>
      </c>
      <c r="D9" s="302">
        <f>D10+D20+D32+D43+D54+D59</f>
        <v>5377.886</v>
      </c>
      <c r="E9" s="303">
        <f>E10+E20+E32+E43+E54+E59</f>
        <v>1382.715</v>
      </c>
      <c r="F9" s="302">
        <f aca="true" t="shared" si="0" ref="F9:F19">SUM(B9:E9)</f>
        <v>51775.317</v>
      </c>
      <c r="G9" s="305">
        <f aca="true" t="shared" si="1" ref="G9:G19">F9/$F$9</f>
        <v>1</v>
      </c>
      <c r="H9" s="304">
        <f>H10+H20+H32+H43+H54+H59</f>
        <v>28769.615000000005</v>
      </c>
      <c r="I9" s="303">
        <f>I10+I20+I32+I43+I54+I59</f>
        <v>18602.625</v>
      </c>
      <c r="J9" s="302">
        <f>J10+J20+J32+J43+J54+J59</f>
        <v>4645.633</v>
      </c>
      <c r="K9" s="303">
        <f>K10+K20+K32+K43+K54+K59</f>
        <v>2074.9030000000002</v>
      </c>
      <c r="L9" s="302">
        <f aca="true" t="shared" si="2" ref="L9:L19">SUM(H9:K9)</f>
        <v>54092.776000000005</v>
      </c>
      <c r="M9" s="429">
        <f aca="true" t="shared" si="3" ref="M9:M22">IF(ISERROR(F9/L9-1),"         /0",(F9/L9-1))</f>
        <v>-0.04284230116050991</v>
      </c>
      <c r="N9" s="304">
        <f>N10+N20+N32+N43+N54+N59</f>
        <v>273903.4169999999</v>
      </c>
      <c r="O9" s="303">
        <f>O10+O20+O32+O43+O54+O59</f>
        <v>155740.92500000005</v>
      </c>
      <c r="P9" s="302">
        <f>P10+P20+P32+P43+P54+P59</f>
        <v>43581.74</v>
      </c>
      <c r="Q9" s="303">
        <f>Q10+Q20+Q32+Q43+Q54+Q59</f>
        <v>15528.224999999999</v>
      </c>
      <c r="R9" s="302">
        <f aca="true" t="shared" si="4" ref="R9:R19">SUM(N9:Q9)</f>
        <v>488754.3069999999</v>
      </c>
      <c r="S9" s="305">
        <f aca="true" t="shared" si="5" ref="S9:S19">R9/$R$9</f>
        <v>1</v>
      </c>
      <c r="T9" s="304">
        <f>T10+T20+T32+T43+T54+T59</f>
        <v>272247.13499999995</v>
      </c>
      <c r="U9" s="303">
        <f>U10+U20+U32+U43+U54+U59</f>
        <v>157260.68</v>
      </c>
      <c r="V9" s="302">
        <f>V10+V20+V32+V43+V54+V59</f>
        <v>35709.46800000001</v>
      </c>
      <c r="W9" s="303">
        <f>W10+W20+W32+W43+W54+W59</f>
        <v>16262.867</v>
      </c>
      <c r="X9" s="302">
        <f aca="true" t="shared" si="6" ref="X9:X19">SUM(T9:W9)</f>
        <v>481480.14999999997</v>
      </c>
      <c r="Y9" s="301">
        <f>IF(ISERROR(R9/X9-1),"         /0",(R9/X9-1))</f>
        <v>0.015107906317633146</v>
      </c>
    </row>
    <row r="10" spans="1:25" s="220" customFormat="1" ht="19.5" customHeight="1" thickTop="1">
      <c r="A10" s="300" t="s">
        <v>60</v>
      </c>
      <c r="B10" s="297">
        <f>SUM(B11:B19)</f>
        <v>17746.111000000008</v>
      </c>
      <c r="C10" s="296">
        <f>SUM(C11:C19)</f>
        <v>7199.529</v>
      </c>
      <c r="D10" s="295">
        <f>SUM(D11:D19)</f>
        <v>4790.188</v>
      </c>
      <c r="E10" s="296">
        <f>SUM(E11:E19)</f>
        <v>810.88</v>
      </c>
      <c r="F10" s="295">
        <f t="shared" si="0"/>
        <v>30546.70800000001</v>
      </c>
      <c r="G10" s="298">
        <f t="shared" si="1"/>
        <v>0.5899859193522661</v>
      </c>
      <c r="H10" s="297">
        <f>SUM(H11:H19)</f>
        <v>17474.539000000008</v>
      </c>
      <c r="I10" s="296">
        <f>SUM(I11:I19)</f>
        <v>8986.318000000001</v>
      </c>
      <c r="J10" s="295">
        <f>SUM(J11:J19)</f>
        <v>4535.5960000000005</v>
      </c>
      <c r="K10" s="296">
        <f>SUM(K11:K19)</f>
        <v>1833.3120000000001</v>
      </c>
      <c r="L10" s="295">
        <f t="shared" si="2"/>
        <v>32829.765000000014</v>
      </c>
      <c r="M10" s="299">
        <f t="shared" si="3"/>
        <v>-0.06954228883453795</v>
      </c>
      <c r="N10" s="297">
        <f>SUM(N11:N19)</f>
        <v>180217.48399999994</v>
      </c>
      <c r="O10" s="296">
        <f>SUM(O11:O19)</f>
        <v>70299.37100000003</v>
      </c>
      <c r="P10" s="295">
        <f>SUM(P11:P19)</f>
        <v>40463.419</v>
      </c>
      <c r="Q10" s="296">
        <f>SUM(Q11:Q19)</f>
        <v>10295.698999999999</v>
      </c>
      <c r="R10" s="295">
        <f t="shared" si="4"/>
        <v>301275.973</v>
      </c>
      <c r="S10" s="298">
        <f t="shared" si="5"/>
        <v>0.6164159961049716</v>
      </c>
      <c r="T10" s="297">
        <f>SUM(T11:T19)</f>
        <v>180437.00999999995</v>
      </c>
      <c r="U10" s="296">
        <f>SUM(U11:U19)</f>
        <v>82303.981</v>
      </c>
      <c r="V10" s="295">
        <f>SUM(V11:V19)</f>
        <v>34159.009</v>
      </c>
      <c r="W10" s="296">
        <f>SUM(W11:W19)</f>
        <v>10593.728000000001</v>
      </c>
      <c r="X10" s="295">
        <f t="shared" si="6"/>
        <v>307493.72799999994</v>
      </c>
      <c r="Y10" s="294">
        <f aca="true" t="shared" si="7" ref="Y10:Y19">IF(ISERROR(R10/X10-1),"         /0",IF(R10/X10&gt;5,"  *  ",(R10/X10-1)))</f>
        <v>-0.020220753901035504</v>
      </c>
    </row>
    <row r="11" spans="1:25" ht="19.5" customHeight="1">
      <c r="A11" s="219" t="s">
        <v>279</v>
      </c>
      <c r="B11" s="217">
        <v>12318.510000000002</v>
      </c>
      <c r="C11" s="214">
        <v>5401.674000000001</v>
      </c>
      <c r="D11" s="213">
        <v>3542.733</v>
      </c>
      <c r="E11" s="214">
        <v>753.514</v>
      </c>
      <c r="F11" s="213">
        <f t="shared" si="0"/>
        <v>22016.431</v>
      </c>
      <c r="G11" s="216">
        <f t="shared" si="1"/>
        <v>0.42523025015954996</v>
      </c>
      <c r="H11" s="217">
        <v>12753.951000000001</v>
      </c>
      <c r="I11" s="214">
        <v>6797.042</v>
      </c>
      <c r="J11" s="213">
        <v>2832.203</v>
      </c>
      <c r="K11" s="214">
        <v>1696.009</v>
      </c>
      <c r="L11" s="213">
        <f t="shared" si="2"/>
        <v>24079.205</v>
      </c>
      <c r="M11" s="218">
        <f t="shared" si="3"/>
        <v>-0.08566620035835903</v>
      </c>
      <c r="N11" s="217">
        <v>125339.68199999999</v>
      </c>
      <c r="O11" s="214">
        <v>52123.89500000002</v>
      </c>
      <c r="P11" s="213">
        <v>32934.938</v>
      </c>
      <c r="Q11" s="214">
        <v>9838.045999999998</v>
      </c>
      <c r="R11" s="213">
        <f t="shared" si="4"/>
        <v>220236.561</v>
      </c>
      <c r="S11" s="216">
        <f t="shared" si="5"/>
        <v>0.45060791863262295</v>
      </c>
      <c r="T11" s="217">
        <v>124814.20199999998</v>
      </c>
      <c r="U11" s="214">
        <v>61913.63100000001</v>
      </c>
      <c r="V11" s="213">
        <v>23632.837999999996</v>
      </c>
      <c r="W11" s="214">
        <v>10146.138000000003</v>
      </c>
      <c r="X11" s="213">
        <f t="shared" si="6"/>
        <v>220506.80899999998</v>
      </c>
      <c r="Y11" s="212">
        <f t="shared" si="7"/>
        <v>-0.0012255766668864965</v>
      </c>
    </row>
    <row r="12" spans="1:25" ht="19.5" customHeight="1">
      <c r="A12" s="219" t="s">
        <v>281</v>
      </c>
      <c r="B12" s="217">
        <v>4636.338</v>
      </c>
      <c r="C12" s="214">
        <v>420.885</v>
      </c>
      <c r="D12" s="213">
        <v>1208.812</v>
      </c>
      <c r="E12" s="214">
        <v>57.356</v>
      </c>
      <c r="F12" s="213">
        <f t="shared" si="0"/>
        <v>6323.391</v>
      </c>
      <c r="G12" s="216">
        <f t="shared" si="1"/>
        <v>0.12213138163886084</v>
      </c>
      <c r="H12" s="217">
        <v>4167.438</v>
      </c>
      <c r="I12" s="214">
        <v>292.417</v>
      </c>
      <c r="J12" s="213">
        <v>1702.883</v>
      </c>
      <c r="K12" s="214">
        <v>131.863</v>
      </c>
      <c r="L12" s="213">
        <f t="shared" si="2"/>
        <v>6294.601000000001</v>
      </c>
      <c r="M12" s="218">
        <f t="shared" si="3"/>
        <v>0.004573760910342006</v>
      </c>
      <c r="N12" s="217">
        <v>47710.54099999999</v>
      </c>
      <c r="O12" s="214">
        <v>4204.662000000001</v>
      </c>
      <c r="P12" s="213">
        <v>7486.692</v>
      </c>
      <c r="Q12" s="214">
        <v>399.632</v>
      </c>
      <c r="R12" s="213">
        <f t="shared" si="4"/>
        <v>59801.526999999995</v>
      </c>
      <c r="S12" s="216">
        <f t="shared" si="5"/>
        <v>0.12235498724720191</v>
      </c>
      <c r="T12" s="217">
        <v>45480.581000000006</v>
      </c>
      <c r="U12" s="214">
        <v>3330.3970000000004</v>
      </c>
      <c r="V12" s="213">
        <v>10507.119</v>
      </c>
      <c r="W12" s="214">
        <v>435.26599999999996</v>
      </c>
      <c r="X12" s="213">
        <f t="shared" si="6"/>
        <v>59753.363000000005</v>
      </c>
      <c r="Y12" s="212">
        <f t="shared" si="7"/>
        <v>0.0008060466822594758</v>
      </c>
    </row>
    <row r="13" spans="1:25" ht="19.5" customHeight="1">
      <c r="A13" s="219" t="s">
        <v>283</v>
      </c>
      <c r="B13" s="217">
        <v>23.286</v>
      </c>
      <c r="C13" s="214">
        <v>381.612</v>
      </c>
      <c r="D13" s="213">
        <v>0</v>
      </c>
      <c r="E13" s="214">
        <v>0</v>
      </c>
      <c r="F13" s="213">
        <f t="shared" si="0"/>
        <v>404.898</v>
      </c>
      <c r="G13" s="216">
        <f t="shared" si="1"/>
        <v>0.007820290120097188</v>
      </c>
      <c r="H13" s="217">
        <v>29.648</v>
      </c>
      <c r="I13" s="214">
        <v>727.8969999999999</v>
      </c>
      <c r="J13" s="213"/>
      <c r="K13" s="214"/>
      <c r="L13" s="213">
        <f t="shared" si="2"/>
        <v>757.545</v>
      </c>
      <c r="M13" s="218">
        <f>IF(ISERROR(F13/L13-1),"         /0",(F13/L13-1))</f>
        <v>-0.4655129398253568</v>
      </c>
      <c r="N13" s="217">
        <v>345.039</v>
      </c>
      <c r="O13" s="214">
        <v>5045.57</v>
      </c>
      <c r="P13" s="213">
        <v>0</v>
      </c>
      <c r="Q13" s="214">
        <v>0</v>
      </c>
      <c r="R13" s="213">
        <f t="shared" si="4"/>
        <v>5390.6089999999995</v>
      </c>
      <c r="S13" s="216">
        <f t="shared" si="5"/>
        <v>0.011029281835055011</v>
      </c>
      <c r="T13" s="217">
        <v>549.047</v>
      </c>
      <c r="U13" s="214">
        <v>6334.468999999998</v>
      </c>
      <c r="V13" s="213">
        <v>0</v>
      </c>
      <c r="W13" s="214">
        <v>0</v>
      </c>
      <c r="X13" s="213">
        <f t="shared" si="6"/>
        <v>6883.515999999998</v>
      </c>
      <c r="Y13" s="212">
        <f t="shared" si="7"/>
        <v>-0.21688145999805897</v>
      </c>
    </row>
    <row r="14" spans="1:25" ht="19.5" customHeight="1">
      <c r="A14" s="219" t="s">
        <v>282</v>
      </c>
      <c r="B14" s="217">
        <v>237.596</v>
      </c>
      <c r="C14" s="214">
        <v>124.815</v>
      </c>
      <c r="D14" s="213">
        <v>0</v>
      </c>
      <c r="E14" s="214">
        <v>0</v>
      </c>
      <c r="F14" s="213">
        <f>SUM(B14:E14)</f>
        <v>362.411</v>
      </c>
      <c r="G14" s="216">
        <f>F14/$F$9</f>
        <v>0.006999686742622937</v>
      </c>
      <c r="H14" s="217">
        <v>83.025</v>
      </c>
      <c r="I14" s="214">
        <v>42.81</v>
      </c>
      <c r="J14" s="213"/>
      <c r="K14" s="214"/>
      <c r="L14" s="213">
        <f>SUM(H14:K14)</f>
        <v>125.83500000000001</v>
      </c>
      <c r="M14" s="218">
        <f>IF(ISERROR(F14/L14-1),"         /0",(F14/L14-1))</f>
        <v>1.8800492708705843</v>
      </c>
      <c r="N14" s="217">
        <v>1968.2500000000002</v>
      </c>
      <c r="O14" s="214">
        <v>1043.8969999999997</v>
      </c>
      <c r="P14" s="213">
        <v>0</v>
      </c>
      <c r="Q14" s="214">
        <v>0</v>
      </c>
      <c r="R14" s="213">
        <f>SUM(N14:Q14)</f>
        <v>3012.147</v>
      </c>
      <c r="S14" s="216">
        <f>R14/$R$9</f>
        <v>0.006162906304578101</v>
      </c>
      <c r="T14" s="217">
        <v>2109.027</v>
      </c>
      <c r="U14" s="214">
        <v>1577.5339999999999</v>
      </c>
      <c r="V14" s="213">
        <v>0.11</v>
      </c>
      <c r="W14" s="214">
        <v>0</v>
      </c>
      <c r="X14" s="213">
        <f>SUM(T14:W14)</f>
        <v>3686.671</v>
      </c>
      <c r="Y14" s="212">
        <f>IF(ISERROR(R14/X14-1),"         /0",IF(R14/X14&gt;5,"  *  ",(R14/X14-1)))</f>
        <v>-0.18296289525156972</v>
      </c>
    </row>
    <row r="15" spans="1:25" ht="19.5" customHeight="1">
      <c r="A15" s="219" t="s">
        <v>297</v>
      </c>
      <c r="B15" s="217">
        <v>209.43699999999998</v>
      </c>
      <c r="C15" s="214">
        <v>120.084</v>
      </c>
      <c r="D15" s="213">
        <v>0</v>
      </c>
      <c r="E15" s="214">
        <v>0</v>
      </c>
      <c r="F15" s="213">
        <f t="shared" si="0"/>
        <v>329.52099999999996</v>
      </c>
      <c r="G15" s="216">
        <f t="shared" si="1"/>
        <v>0.006364441959862842</v>
      </c>
      <c r="H15" s="217">
        <v>136.98399999999998</v>
      </c>
      <c r="I15" s="214">
        <v>128.026</v>
      </c>
      <c r="J15" s="213"/>
      <c r="K15" s="214"/>
      <c r="L15" s="213">
        <f t="shared" si="2"/>
        <v>265.01</v>
      </c>
      <c r="M15" s="218">
        <f t="shared" si="3"/>
        <v>0.24342854986604268</v>
      </c>
      <c r="N15" s="217">
        <v>1486.7419999999997</v>
      </c>
      <c r="O15" s="214">
        <v>982.848</v>
      </c>
      <c r="P15" s="213"/>
      <c r="Q15" s="214"/>
      <c r="R15" s="213">
        <f t="shared" si="4"/>
        <v>2469.5899999999997</v>
      </c>
      <c r="S15" s="216">
        <f t="shared" si="5"/>
        <v>0.005052825038327488</v>
      </c>
      <c r="T15" s="217">
        <v>1498.936</v>
      </c>
      <c r="U15" s="214">
        <v>1147.5819999999999</v>
      </c>
      <c r="V15" s="213"/>
      <c r="W15" s="214"/>
      <c r="X15" s="213">
        <f t="shared" si="6"/>
        <v>2646.518</v>
      </c>
      <c r="Y15" s="212">
        <f t="shared" si="7"/>
        <v>-0.06685312550301958</v>
      </c>
    </row>
    <row r="16" spans="1:25" ht="19.5" customHeight="1">
      <c r="A16" s="219" t="s">
        <v>287</v>
      </c>
      <c r="B16" s="217">
        <v>28.014</v>
      </c>
      <c r="C16" s="214">
        <v>283.973</v>
      </c>
      <c r="D16" s="213">
        <v>0</v>
      </c>
      <c r="E16" s="214">
        <v>0</v>
      </c>
      <c r="F16" s="213">
        <f t="shared" si="0"/>
        <v>311.987</v>
      </c>
      <c r="G16" s="216">
        <f t="shared" si="1"/>
        <v>0.006025786380023516</v>
      </c>
      <c r="H16" s="217">
        <v>20.693</v>
      </c>
      <c r="I16" s="214">
        <v>592.9929999999999</v>
      </c>
      <c r="J16" s="213"/>
      <c r="K16" s="214">
        <v>4.89</v>
      </c>
      <c r="L16" s="213">
        <f t="shared" si="2"/>
        <v>618.5759999999999</v>
      </c>
      <c r="M16" s="218">
        <f t="shared" si="3"/>
        <v>-0.4956367527999792</v>
      </c>
      <c r="N16" s="217">
        <v>305.029</v>
      </c>
      <c r="O16" s="214">
        <v>2901.8759999999997</v>
      </c>
      <c r="P16" s="213">
        <v>0</v>
      </c>
      <c r="Q16" s="214">
        <v>8.028</v>
      </c>
      <c r="R16" s="213">
        <f t="shared" si="4"/>
        <v>3214.9329999999995</v>
      </c>
      <c r="S16" s="216">
        <f t="shared" si="5"/>
        <v>0.006577810065211354</v>
      </c>
      <c r="T16" s="217">
        <v>195.471</v>
      </c>
      <c r="U16" s="214">
        <v>5867.275999999999</v>
      </c>
      <c r="V16" s="213">
        <v>0</v>
      </c>
      <c r="W16" s="214">
        <v>4.89</v>
      </c>
      <c r="X16" s="213">
        <f t="shared" si="6"/>
        <v>6067.637</v>
      </c>
      <c r="Y16" s="212">
        <f t="shared" si="7"/>
        <v>-0.47015073578066724</v>
      </c>
    </row>
    <row r="17" spans="1:25" ht="19.5" customHeight="1">
      <c r="A17" s="219" t="s">
        <v>289</v>
      </c>
      <c r="B17" s="217">
        <v>153.987</v>
      </c>
      <c r="C17" s="214">
        <v>104.348</v>
      </c>
      <c r="D17" s="213">
        <v>0</v>
      </c>
      <c r="E17" s="214">
        <v>0</v>
      </c>
      <c r="F17" s="213">
        <f t="shared" si="0"/>
        <v>258.335</v>
      </c>
      <c r="G17" s="216">
        <f t="shared" si="1"/>
        <v>0.004989539706729366</v>
      </c>
      <c r="H17" s="217">
        <v>0</v>
      </c>
      <c r="I17" s="214">
        <v>0</v>
      </c>
      <c r="J17" s="213"/>
      <c r="K17" s="214"/>
      <c r="L17" s="213">
        <f t="shared" si="2"/>
        <v>0</v>
      </c>
      <c r="M17" s="218" t="str">
        <f t="shared" si="3"/>
        <v>         /0</v>
      </c>
      <c r="N17" s="217">
        <v>697.3539999999999</v>
      </c>
      <c r="O17" s="214">
        <v>417.90400000000005</v>
      </c>
      <c r="P17" s="213"/>
      <c r="Q17" s="214"/>
      <c r="R17" s="213">
        <f t="shared" si="4"/>
        <v>1115.258</v>
      </c>
      <c r="S17" s="216">
        <f t="shared" si="5"/>
        <v>0.002281837692327487</v>
      </c>
      <c r="T17" s="217">
        <v>154.269</v>
      </c>
      <c r="U17" s="214">
        <v>66.054</v>
      </c>
      <c r="V17" s="213"/>
      <c r="W17" s="214"/>
      <c r="X17" s="213">
        <f t="shared" si="6"/>
        <v>220.323</v>
      </c>
      <c r="Y17" s="212" t="str">
        <f t="shared" si="7"/>
        <v>  *  </v>
      </c>
    </row>
    <row r="18" spans="1:25" ht="19.5" customHeight="1">
      <c r="A18" s="219" t="s">
        <v>292</v>
      </c>
      <c r="B18" s="217">
        <v>59.4</v>
      </c>
      <c r="C18" s="214">
        <v>2.097</v>
      </c>
      <c r="D18" s="213">
        <v>0</v>
      </c>
      <c r="E18" s="214">
        <v>0</v>
      </c>
      <c r="F18" s="213">
        <f t="shared" si="0"/>
        <v>61.497</v>
      </c>
      <c r="G18" s="216">
        <f t="shared" si="1"/>
        <v>0.0011877667499360747</v>
      </c>
      <c r="H18" s="217">
        <v>25.47</v>
      </c>
      <c r="I18" s="214">
        <v>0</v>
      </c>
      <c r="J18" s="213"/>
      <c r="K18" s="214"/>
      <c r="L18" s="213">
        <f t="shared" si="2"/>
        <v>25.47</v>
      </c>
      <c r="M18" s="218">
        <f t="shared" si="3"/>
        <v>1.414487632508834</v>
      </c>
      <c r="N18" s="217">
        <v>569.881</v>
      </c>
      <c r="O18" s="214">
        <v>9.498</v>
      </c>
      <c r="P18" s="213"/>
      <c r="Q18" s="214"/>
      <c r="R18" s="213">
        <f t="shared" si="4"/>
        <v>579.379</v>
      </c>
      <c r="S18" s="216">
        <f t="shared" si="5"/>
        <v>0.0011854197327820174</v>
      </c>
      <c r="T18" s="217">
        <v>277.827</v>
      </c>
      <c r="U18" s="214">
        <v>5.904</v>
      </c>
      <c r="V18" s="213"/>
      <c r="W18" s="214"/>
      <c r="X18" s="213">
        <f t="shared" si="6"/>
        <v>283.731</v>
      </c>
      <c r="Y18" s="212">
        <f t="shared" si="7"/>
        <v>1.042001050290592</v>
      </c>
    </row>
    <row r="19" spans="1:25" ht="19.5" customHeight="1" thickBot="1">
      <c r="A19" s="219" t="s">
        <v>277</v>
      </c>
      <c r="B19" s="217">
        <v>79.543</v>
      </c>
      <c r="C19" s="214">
        <v>360.041</v>
      </c>
      <c r="D19" s="213">
        <v>38.643</v>
      </c>
      <c r="E19" s="214">
        <v>0.01</v>
      </c>
      <c r="F19" s="213">
        <f t="shared" si="0"/>
        <v>478.23699999999997</v>
      </c>
      <c r="G19" s="216">
        <f t="shared" si="1"/>
        <v>0.009236775894583125</v>
      </c>
      <c r="H19" s="217">
        <v>257.33000000000004</v>
      </c>
      <c r="I19" s="214">
        <v>405.13300000000004</v>
      </c>
      <c r="J19" s="213">
        <v>0.51</v>
      </c>
      <c r="K19" s="214">
        <v>0.5499999999999999</v>
      </c>
      <c r="L19" s="213">
        <f t="shared" si="2"/>
        <v>663.523</v>
      </c>
      <c r="M19" s="218">
        <f t="shared" si="3"/>
        <v>-0.27924578349205686</v>
      </c>
      <c r="N19" s="217">
        <v>1794.9659999999992</v>
      </c>
      <c r="O19" s="214">
        <v>3569.221</v>
      </c>
      <c r="P19" s="213">
        <v>41.789</v>
      </c>
      <c r="Q19" s="214">
        <v>49.993</v>
      </c>
      <c r="R19" s="213">
        <f t="shared" si="4"/>
        <v>5455.968999999999</v>
      </c>
      <c r="S19" s="216">
        <f t="shared" si="5"/>
        <v>0.011163009556865142</v>
      </c>
      <c r="T19" s="217">
        <v>5357.650000000001</v>
      </c>
      <c r="U19" s="214">
        <v>2061.1339999999996</v>
      </c>
      <c r="V19" s="213">
        <v>18.942000000000004</v>
      </c>
      <c r="W19" s="214">
        <v>7.434</v>
      </c>
      <c r="X19" s="213">
        <f t="shared" si="6"/>
        <v>7445.16</v>
      </c>
      <c r="Y19" s="212">
        <f t="shared" si="7"/>
        <v>-0.2671790801003606</v>
      </c>
    </row>
    <row r="20" spans="1:25" s="220" customFormat="1" ht="19.5" customHeight="1">
      <c r="A20" s="227" t="s">
        <v>59</v>
      </c>
      <c r="B20" s="224">
        <f>SUM(B21:B31)</f>
        <v>4214.008</v>
      </c>
      <c r="C20" s="223">
        <f>SUM(C21:C31)</f>
        <v>5409.539</v>
      </c>
      <c r="D20" s="222">
        <f>SUM(D21:D31)</f>
        <v>565.746</v>
      </c>
      <c r="E20" s="223">
        <f>SUM(E21:E31)</f>
        <v>503.75899999999996</v>
      </c>
      <c r="F20" s="222">
        <f aca="true" t="shared" si="8" ref="F20:F59">SUM(B20:E20)</f>
        <v>10693.051999999998</v>
      </c>
      <c r="G20" s="225">
        <f aca="true" t="shared" si="9" ref="G20:G59">F20/$F$9</f>
        <v>0.20652798707152284</v>
      </c>
      <c r="H20" s="224">
        <f>SUM(H21:H31)</f>
        <v>4279.083999999999</v>
      </c>
      <c r="I20" s="223">
        <f>SUM(I21:I31)</f>
        <v>5053.259</v>
      </c>
      <c r="J20" s="222">
        <f>SUM(J21:J31)</f>
        <v>73.218</v>
      </c>
      <c r="K20" s="223">
        <f>SUM(K21:K31)</f>
        <v>197.93</v>
      </c>
      <c r="L20" s="222">
        <f aca="true" t="shared" si="10" ref="L20:L59">SUM(H20:K20)</f>
        <v>9603.491</v>
      </c>
      <c r="M20" s="226">
        <f t="shared" si="3"/>
        <v>0.11345468017828075</v>
      </c>
      <c r="N20" s="224">
        <f>SUM(N21:N31)</f>
        <v>38968.994000000006</v>
      </c>
      <c r="O20" s="223">
        <f>SUM(O21:O31)</f>
        <v>46067.468</v>
      </c>
      <c r="P20" s="222">
        <f>SUM(P21:P31)</f>
        <v>1791.329</v>
      </c>
      <c r="Q20" s="223">
        <f>SUM(Q21:Q31)</f>
        <v>3898.7430000000004</v>
      </c>
      <c r="R20" s="222">
        <f aca="true" t="shared" si="11" ref="R20:R59">SUM(N20:Q20)</f>
        <v>90726.534</v>
      </c>
      <c r="S20" s="225">
        <f aca="true" t="shared" si="12" ref="S20:S59">R20/$R$9</f>
        <v>0.18562810127829732</v>
      </c>
      <c r="T20" s="224">
        <f>SUM(T21:T31)</f>
        <v>37150.041</v>
      </c>
      <c r="U20" s="223">
        <f>SUM(U21:U31)</f>
        <v>39233.22299999999</v>
      </c>
      <c r="V20" s="222">
        <f>SUM(V21:V31)</f>
        <v>1053.175</v>
      </c>
      <c r="W20" s="223">
        <f>SUM(W21:W31)</f>
        <v>3652.4669999999996</v>
      </c>
      <c r="X20" s="222">
        <f aca="true" t="shared" si="13" ref="X20:X59">SUM(T20:W20)</f>
        <v>81088.906</v>
      </c>
      <c r="Y20" s="221">
        <f aca="true" t="shared" si="14" ref="Y20:Y59">IF(ISERROR(R20/X20-1),"         /0",IF(R20/X20&gt;5,"  *  ",(R20/X20-1)))</f>
        <v>0.11885260851835877</v>
      </c>
    </row>
    <row r="21" spans="1:25" ht="19.5" customHeight="1">
      <c r="A21" s="234" t="s">
        <v>302</v>
      </c>
      <c r="B21" s="231">
        <v>865.146</v>
      </c>
      <c r="C21" s="229">
        <v>1389.098</v>
      </c>
      <c r="D21" s="230">
        <v>563.416</v>
      </c>
      <c r="E21" s="229">
        <v>40.707</v>
      </c>
      <c r="F21" s="230">
        <f t="shared" si="8"/>
        <v>2858.3669999999997</v>
      </c>
      <c r="G21" s="232">
        <f t="shared" si="9"/>
        <v>0.0552071366361697</v>
      </c>
      <c r="H21" s="231">
        <v>581.1329999999999</v>
      </c>
      <c r="I21" s="229">
        <v>1068.848</v>
      </c>
      <c r="J21" s="230"/>
      <c r="K21" s="229"/>
      <c r="L21" s="213">
        <f t="shared" si="10"/>
        <v>1649.9809999999998</v>
      </c>
      <c r="M21" s="233">
        <f t="shared" si="3"/>
        <v>0.7323635847927947</v>
      </c>
      <c r="N21" s="231">
        <v>6326.181</v>
      </c>
      <c r="O21" s="229">
        <v>11452.153000000002</v>
      </c>
      <c r="P21" s="230">
        <v>753.558</v>
      </c>
      <c r="Q21" s="229">
        <v>132.368</v>
      </c>
      <c r="R21" s="230">
        <f t="shared" si="11"/>
        <v>18664.260000000002</v>
      </c>
      <c r="S21" s="232">
        <f t="shared" si="12"/>
        <v>0.03818740772753949</v>
      </c>
      <c r="T21" s="235">
        <v>2767.548</v>
      </c>
      <c r="U21" s="229">
        <v>5926.822999999999</v>
      </c>
      <c r="V21" s="230"/>
      <c r="W21" s="229">
        <v>0.2</v>
      </c>
      <c r="X21" s="230">
        <f t="shared" si="13"/>
        <v>8694.571</v>
      </c>
      <c r="Y21" s="228">
        <f t="shared" si="14"/>
        <v>1.146656804573797</v>
      </c>
    </row>
    <row r="22" spans="1:25" ht="19.5" customHeight="1">
      <c r="A22" s="234" t="s">
        <v>301</v>
      </c>
      <c r="B22" s="231">
        <v>616.164</v>
      </c>
      <c r="C22" s="229">
        <v>1137.989</v>
      </c>
      <c r="D22" s="230">
        <v>0</v>
      </c>
      <c r="E22" s="229">
        <v>0</v>
      </c>
      <c r="F22" s="230">
        <f t="shared" si="8"/>
        <v>1754.153</v>
      </c>
      <c r="G22" s="232">
        <f t="shared" si="9"/>
        <v>0.03388010159358368</v>
      </c>
      <c r="H22" s="231">
        <v>857.483</v>
      </c>
      <c r="I22" s="229">
        <v>1270.971</v>
      </c>
      <c r="J22" s="230"/>
      <c r="K22" s="229"/>
      <c r="L22" s="230">
        <f t="shared" si="10"/>
        <v>2128.4539999999997</v>
      </c>
      <c r="M22" s="233">
        <f t="shared" si="3"/>
        <v>-0.17585580895805109</v>
      </c>
      <c r="N22" s="231">
        <v>7099.1579999999985</v>
      </c>
      <c r="O22" s="229">
        <v>11167.091</v>
      </c>
      <c r="P22" s="230">
        <v>9.273000000000001</v>
      </c>
      <c r="Q22" s="229">
        <v>0.45</v>
      </c>
      <c r="R22" s="230">
        <f t="shared" si="11"/>
        <v>18275.972</v>
      </c>
      <c r="S22" s="232">
        <f t="shared" si="12"/>
        <v>0.03739296357750563</v>
      </c>
      <c r="T22" s="235">
        <v>7935.351999999999</v>
      </c>
      <c r="U22" s="229">
        <v>8247.768999999998</v>
      </c>
      <c r="V22" s="230">
        <v>0</v>
      </c>
      <c r="W22" s="229">
        <v>70.491</v>
      </c>
      <c r="X22" s="230">
        <f t="shared" si="13"/>
        <v>16253.611999999997</v>
      </c>
      <c r="Y22" s="228">
        <f t="shared" si="14"/>
        <v>0.12442526621159677</v>
      </c>
    </row>
    <row r="23" spans="1:25" ht="19.5" customHeight="1">
      <c r="A23" s="234" t="s">
        <v>300</v>
      </c>
      <c r="B23" s="231">
        <v>611.192</v>
      </c>
      <c r="C23" s="229">
        <v>663.635</v>
      </c>
      <c r="D23" s="230">
        <v>0</v>
      </c>
      <c r="E23" s="229">
        <v>11.175</v>
      </c>
      <c r="F23" s="213">
        <f t="shared" si="8"/>
        <v>1286.002</v>
      </c>
      <c r="G23" s="232">
        <f t="shared" si="9"/>
        <v>0.024838128948587605</v>
      </c>
      <c r="H23" s="231">
        <v>456.001</v>
      </c>
      <c r="I23" s="229">
        <v>545.518</v>
      </c>
      <c r="J23" s="230">
        <v>0.15</v>
      </c>
      <c r="K23" s="229"/>
      <c r="L23" s="230">
        <f t="shared" si="10"/>
        <v>1001.669</v>
      </c>
      <c r="M23" s="233" t="s">
        <v>49</v>
      </c>
      <c r="N23" s="231">
        <v>6541.5869999999995</v>
      </c>
      <c r="O23" s="229">
        <v>5404.745000000002</v>
      </c>
      <c r="P23" s="230">
        <v>166.69299999999998</v>
      </c>
      <c r="Q23" s="229">
        <v>46.822</v>
      </c>
      <c r="R23" s="230">
        <f t="shared" si="11"/>
        <v>12159.847000000002</v>
      </c>
      <c r="S23" s="232">
        <f t="shared" si="12"/>
        <v>0.024879263110002638</v>
      </c>
      <c r="T23" s="235">
        <v>6424.532999999999</v>
      </c>
      <c r="U23" s="229">
        <v>4921.654</v>
      </c>
      <c r="V23" s="230">
        <v>0.36</v>
      </c>
      <c r="W23" s="229">
        <v>108.70400000000001</v>
      </c>
      <c r="X23" s="230">
        <f t="shared" si="13"/>
        <v>11455.251</v>
      </c>
      <c r="Y23" s="228">
        <f t="shared" si="14"/>
        <v>0.06150856057191589</v>
      </c>
    </row>
    <row r="24" spans="1:25" ht="19.5" customHeight="1">
      <c r="A24" s="234" t="s">
        <v>304</v>
      </c>
      <c r="B24" s="231">
        <v>540.37</v>
      </c>
      <c r="C24" s="229">
        <v>279.494</v>
      </c>
      <c r="D24" s="230">
        <v>0.275</v>
      </c>
      <c r="E24" s="229">
        <v>386.082</v>
      </c>
      <c r="F24" s="230">
        <f t="shared" si="8"/>
        <v>1206.221</v>
      </c>
      <c r="G24" s="232">
        <f t="shared" si="9"/>
        <v>0.023297220951829227</v>
      </c>
      <c r="H24" s="231">
        <v>803.367</v>
      </c>
      <c r="I24" s="229">
        <v>333.27700000000004</v>
      </c>
      <c r="J24" s="230">
        <v>0</v>
      </c>
      <c r="K24" s="229">
        <v>0</v>
      </c>
      <c r="L24" s="230">
        <f t="shared" si="10"/>
        <v>1136.644</v>
      </c>
      <c r="M24" s="233">
        <f aca="true" t="shared" si="15" ref="M24:M39">IF(ISERROR(F24/L24-1),"         /0",(F24/L24-1))</f>
        <v>0.061212657613113786</v>
      </c>
      <c r="N24" s="231">
        <v>4833.508999999998</v>
      </c>
      <c r="O24" s="229">
        <v>2174.2419999999993</v>
      </c>
      <c r="P24" s="230">
        <v>49.716</v>
      </c>
      <c r="Q24" s="229">
        <v>2055.313</v>
      </c>
      <c r="R24" s="230">
        <f t="shared" si="11"/>
        <v>9112.779999999999</v>
      </c>
      <c r="S24" s="232">
        <f t="shared" si="12"/>
        <v>0.018644909864702228</v>
      </c>
      <c r="T24" s="235">
        <v>5474.710999999998</v>
      </c>
      <c r="U24" s="229">
        <v>3564.724000000001</v>
      </c>
      <c r="V24" s="230">
        <v>74.772</v>
      </c>
      <c r="W24" s="229">
        <v>687.55</v>
      </c>
      <c r="X24" s="230">
        <f t="shared" si="13"/>
        <v>9801.757</v>
      </c>
      <c r="Y24" s="228">
        <f t="shared" si="14"/>
        <v>-0.07029117330698986</v>
      </c>
    </row>
    <row r="25" spans="1:25" ht="19.5" customHeight="1">
      <c r="A25" s="234" t="s">
        <v>305</v>
      </c>
      <c r="B25" s="231">
        <v>494.321</v>
      </c>
      <c r="C25" s="229">
        <v>449.82899999999995</v>
      </c>
      <c r="D25" s="230">
        <v>0</v>
      </c>
      <c r="E25" s="229">
        <v>35.848</v>
      </c>
      <c r="F25" s="230">
        <f t="shared" si="8"/>
        <v>979.9979999999999</v>
      </c>
      <c r="G25" s="232">
        <f t="shared" si="9"/>
        <v>0.018927899562642948</v>
      </c>
      <c r="H25" s="231">
        <v>288.533</v>
      </c>
      <c r="I25" s="229">
        <v>266.344</v>
      </c>
      <c r="J25" s="230"/>
      <c r="K25" s="229"/>
      <c r="L25" s="230">
        <f t="shared" si="10"/>
        <v>554.877</v>
      </c>
      <c r="M25" s="233">
        <f t="shared" si="15"/>
        <v>0.7661535799825907</v>
      </c>
      <c r="N25" s="231">
        <v>3983.9860000000003</v>
      </c>
      <c r="O25" s="229">
        <v>3664.8750000000005</v>
      </c>
      <c r="P25" s="230"/>
      <c r="Q25" s="229">
        <v>162.954</v>
      </c>
      <c r="R25" s="230">
        <f t="shared" si="11"/>
        <v>7811.8150000000005</v>
      </c>
      <c r="S25" s="232">
        <f t="shared" si="12"/>
        <v>0.015983112349330156</v>
      </c>
      <c r="T25" s="235">
        <v>2928.5589999999997</v>
      </c>
      <c r="U25" s="229">
        <v>2187.8540000000003</v>
      </c>
      <c r="V25" s="230"/>
      <c r="W25" s="229"/>
      <c r="X25" s="230">
        <f t="shared" si="13"/>
        <v>5116.4130000000005</v>
      </c>
      <c r="Y25" s="228">
        <f t="shared" si="14"/>
        <v>0.5268147821530436</v>
      </c>
    </row>
    <row r="26" spans="1:25" ht="19.5" customHeight="1">
      <c r="A26" s="234" t="s">
        <v>388</v>
      </c>
      <c r="B26" s="231">
        <v>71.53</v>
      </c>
      <c r="C26" s="229">
        <v>557.281</v>
      </c>
      <c r="D26" s="230">
        <v>0</v>
      </c>
      <c r="E26" s="229">
        <v>0</v>
      </c>
      <c r="F26" s="230">
        <f>SUM(B26:E26)</f>
        <v>628.8109999999999</v>
      </c>
      <c r="G26" s="232">
        <f>F26/$F$9</f>
        <v>0.0121449956549759</v>
      </c>
      <c r="H26" s="231"/>
      <c r="I26" s="229">
        <v>570.426</v>
      </c>
      <c r="J26" s="230"/>
      <c r="K26" s="229"/>
      <c r="L26" s="230">
        <f>SUM(H26:K26)</f>
        <v>570.426</v>
      </c>
      <c r="M26" s="233">
        <f>IF(ISERROR(F26/L26-1),"         /0",(F26/L26-1))</f>
        <v>0.10235332891558224</v>
      </c>
      <c r="N26" s="231">
        <v>491.1039999999999</v>
      </c>
      <c r="O26" s="229">
        <v>5462.841</v>
      </c>
      <c r="P26" s="230">
        <v>165.87900000000002</v>
      </c>
      <c r="Q26" s="229">
        <v>317.18</v>
      </c>
      <c r="R26" s="230">
        <f>SUM(N26:Q26)</f>
        <v>6437.004000000001</v>
      </c>
      <c r="S26" s="232">
        <f>R26/$R$9</f>
        <v>0.013170224605304608</v>
      </c>
      <c r="T26" s="235">
        <v>137.398</v>
      </c>
      <c r="U26" s="229">
        <v>5883.661000000001</v>
      </c>
      <c r="V26" s="230">
        <v>121.731</v>
      </c>
      <c r="W26" s="229">
        <v>74.52699999999999</v>
      </c>
      <c r="X26" s="230">
        <f>SUM(T26:W26)</f>
        <v>6217.317000000001</v>
      </c>
      <c r="Y26" s="228">
        <f>IF(ISERROR(R26/X26-1),"         /0",IF(R26/X26&gt;5,"  *  ",(R26/X26-1)))</f>
        <v>0.035334695013942596</v>
      </c>
    </row>
    <row r="27" spans="1:25" ht="19.5" customHeight="1">
      <c r="A27" s="234" t="s">
        <v>306</v>
      </c>
      <c r="B27" s="231">
        <v>149.977</v>
      </c>
      <c r="C27" s="229">
        <v>238.778</v>
      </c>
      <c r="D27" s="230">
        <v>0</v>
      </c>
      <c r="E27" s="229">
        <v>5.282</v>
      </c>
      <c r="F27" s="230">
        <f t="shared" si="8"/>
        <v>394.037</v>
      </c>
      <c r="G27" s="232">
        <f t="shared" si="9"/>
        <v>0.007610518347961056</v>
      </c>
      <c r="H27" s="231">
        <v>178.303</v>
      </c>
      <c r="I27" s="229">
        <v>320.545</v>
      </c>
      <c r="J27" s="230"/>
      <c r="K27" s="229">
        <v>28.522</v>
      </c>
      <c r="L27" s="230">
        <f t="shared" si="10"/>
        <v>527.37</v>
      </c>
      <c r="M27" s="233">
        <f t="shared" si="15"/>
        <v>-0.25282628894324677</v>
      </c>
      <c r="N27" s="231">
        <v>1578.282</v>
      </c>
      <c r="O27" s="229">
        <v>1973.081</v>
      </c>
      <c r="P27" s="230">
        <v>0</v>
      </c>
      <c r="Q27" s="229">
        <v>5.282</v>
      </c>
      <c r="R27" s="230">
        <f t="shared" si="11"/>
        <v>3556.645</v>
      </c>
      <c r="S27" s="232">
        <f t="shared" si="12"/>
        <v>0.00727695889133106</v>
      </c>
      <c r="T27" s="235">
        <v>1551.655</v>
      </c>
      <c r="U27" s="229">
        <v>2229.252</v>
      </c>
      <c r="V27" s="230">
        <v>0</v>
      </c>
      <c r="W27" s="229">
        <v>42.826</v>
      </c>
      <c r="X27" s="230">
        <f t="shared" si="13"/>
        <v>3823.733</v>
      </c>
      <c r="Y27" s="228">
        <f t="shared" si="14"/>
        <v>-0.06985006536805793</v>
      </c>
    </row>
    <row r="28" spans="1:25" ht="19.5" customHeight="1">
      <c r="A28" s="234" t="s">
        <v>309</v>
      </c>
      <c r="B28" s="231">
        <v>204.429</v>
      </c>
      <c r="C28" s="229">
        <v>80.213</v>
      </c>
      <c r="D28" s="230">
        <v>0</v>
      </c>
      <c r="E28" s="229">
        <v>2.131</v>
      </c>
      <c r="F28" s="230">
        <f t="shared" si="8"/>
        <v>286.77299999999997</v>
      </c>
      <c r="G28" s="232">
        <f t="shared" si="9"/>
        <v>0.005538797570278516</v>
      </c>
      <c r="H28" s="231">
        <v>200.25199999999998</v>
      </c>
      <c r="I28" s="229">
        <v>11.297</v>
      </c>
      <c r="J28" s="230"/>
      <c r="K28" s="229"/>
      <c r="L28" s="230">
        <f t="shared" si="10"/>
        <v>211.54899999999998</v>
      </c>
      <c r="M28" s="233">
        <f t="shared" si="15"/>
        <v>0.35558664895603376</v>
      </c>
      <c r="N28" s="231">
        <v>1737.8130000000003</v>
      </c>
      <c r="O28" s="229">
        <v>465.362</v>
      </c>
      <c r="P28" s="230">
        <v>0</v>
      </c>
      <c r="Q28" s="229">
        <v>20.9</v>
      </c>
      <c r="R28" s="230">
        <f t="shared" si="11"/>
        <v>2224.0750000000003</v>
      </c>
      <c r="S28" s="232">
        <f t="shared" si="12"/>
        <v>0.004550496984162639</v>
      </c>
      <c r="T28" s="235">
        <v>1874.7030000000002</v>
      </c>
      <c r="U28" s="229">
        <v>781.9139999999999</v>
      </c>
      <c r="V28" s="230"/>
      <c r="W28" s="229">
        <v>41.283</v>
      </c>
      <c r="X28" s="230">
        <f t="shared" si="13"/>
        <v>2697.9</v>
      </c>
      <c r="Y28" s="228">
        <f t="shared" si="14"/>
        <v>-0.175627339782794</v>
      </c>
    </row>
    <row r="29" spans="1:25" ht="19.5" customHeight="1">
      <c r="A29" s="234" t="s">
        <v>303</v>
      </c>
      <c r="B29" s="231">
        <v>48.582</v>
      </c>
      <c r="C29" s="229">
        <v>93.174</v>
      </c>
      <c r="D29" s="230">
        <v>0</v>
      </c>
      <c r="E29" s="229">
        <v>0</v>
      </c>
      <c r="F29" s="230">
        <f t="shared" si="8"/>
        <v>141.756</v>
      </c>
      <c r="G29" s="232">
        <f t="shared" si="9"/>
        <v>0.0027379069451182693</v>
      </c>
      <c r="H29" s="231">
        <v>46.276</v>
      </c>
      <c r="I29" s="229">
        <v>58.764</v>
      </c>
      <c r="J29" s="230">
        <v>50.768</v>
      </c>
      <c r="K29" s="229"/>
      <c r="L29" s="230">
        <f t="shared" si="10"/>
        <v>155.808</v>
      </c>
      <c r="M29" s="233">
        <f t="shared" si="15"/>
        <v>-0.09018792359827477</v>
      </c>
      <c r="N29" s="231">
        <v>487.015</v>
      </c>
      <c r="O29" s="229">
        <v>656.3519999999999</v>
      </c>
      <c r="P29" s="230">
        <v>0</v>
      </c>
      <c r="Q29" s="229">
        <v>33.739999999999995</v>
      </c>
      <c r="R29" s="230">
        <f t="shared" si="11"/>
        <v>1177.1069999999997</v>
      </c>
      <c r="S29" s="232">
        <f t="shared" si="12"/>
        <v>0.002408381845727653</v>
      </c>
      <c r="T29" s="235">
        <v>523.435</v>
      </c>
      <c r="U29" s="229">
        <v>632.4480000000001</v>
      </c>
      <c r="V29" s="230">
        <v>50.788000000000004</v>
      </c>
      <c r="W29" s="229">
        <v>22.215</v>
      </c>
      <c r="X29" s="230">
        <f t="shared" si="13"/>
        <v>1228.886</v>
      </c>
      <c r="Y29" s="228">
        <f t="shared" si="14"/>
        <v>-0.04213490917790608</v>
      </c>
    </row>
    <row r="30" spans="1:25" ht="19.5" customHeight="1">
      <c r="A30" s="234" t="s">
        <v>389</v>
      </c>
      <c r="B30" s="231">
        <v>56.296</v>
      </c>
      <c r="C30" s="229">
        <v>0</v>
      </c>
      <c r="D30" s="230">
        <v>0</v>
      </c>
      <c r="E30" s="229">
        <v>22.476</v>
      </c>
      <c r="F30" s="230">
        <f t="shared" si="8"/>
        <v>78.77199999999999</v>
      </c>
      <c r="G30" s="232">
        <f t="shared" si="9"/>
        <v>0.0015214199461106145</v>
      </c>
      <c r="H30" s="231">
        <v>0</v>
      </c>
      <c r="I30" s="229">
        <v>0</v>
      </c>
      <c r="J30" s="230"/>
      <c r="K30" s="229">
        <v>113.784</v>
      </c>
      <c r="L30" s="230">
        <f t="shared" si="10"/>
        <v>113.784</v>
      </c>
      <c r="M30" s="233" t="s">
        <v>49</v>
      </c>
      <c r="N30" s="231">
        <v>56.296</v>
      </c>
      <c r="O30" s="229">
        <v>19.433</v>
      </c>
      <c r="P30" s="230"/>
      <c r="Q30" s="229">
        <v>376.04800000000006</v>
      </c>
      <c r="R30" s="230">
        <f t="shared" si="11"/>
        <v>451.77700000000004</v>
      </c>
      <c r="S30" s="232">
        <f t="shared" si="12"/>
        <v>0.0009243437725859265</v>
      </c>
      <c r="T30" s="235">
        <v>0.376</v>
      </c>
      <c r="U30" s="229">
        <v>98.621</v>
      </c>
      <c r="V30" s="230">
        <v>0.21000000000000002</v>
      </c>
      <c r="W30" s="229">
        <v>633.8550000000001</v>
      </c>
      <c r="X30" s="230">
        <f t="shared" si="13"/>
        <v>733.0620000000001</v>
      </c>
      <c r="Y30" s="228">
        <f t="shared" si="14"/>
        <v>-0.38371242814386786</v>
      </c>
    </row>
    <row r="31" spans="1:25" ht="19.5" customHeight="1" thickBot="1">
      <c r="A31" s="234" t="s">
        <v>277</v>
      </c>
      <c r="B31" s="231">
        <v>556.001</v>
      </c>
      <c r="C31" s="229">
        <v>520.0480000000001</v>
      </c>
      <c r="D31" s="230">
        <v>2.055</v>
      </c>
      <c r="E31" s="229">
        <v>0.057999999999999996</v>
      </c>
      <c r="F31" s="230">
        <f t="shared" si="8"/>
        <v>1078.162</v>
      </c>
      <c r="G31" s="232">
        <f t="shared" si="9"/>
        <v>0.020823860914265382</v>
      </c>
      <c r="H31" s="231">
        <v>867.7359999999999</v>
      </c>
      <c r="I31" s="229">
        <v>607.269</v>
      </c>
      <c r="J31" s="230">
        <v>22.3</v>
      </c>
      <c r="K31" s="229">
        <v>55.623999999999995</v>
      </c>
      <c r="L31" s="230">
        <f t="shared" si="10"/>
        <v>1552.9289999999999</v>
      </c>
      <c r="M31" s="233">
        <f t="shared" si="15"/>
        <v>-0.3057235713931544</v>
      </c>
      <c r="N31" s="231">
        <v>5834.063000000001</v>
      </c>
      <c r="O31" s="229">
        <v>3627.2930000000006</v>
      </c>
      <c r="P31" s="230">
        <v>646.2099999999998</v>
      </c>
      <c r="Q31" s="229">
        <v>747.6859999999999</v>
      </c>
      <c r="R31" s="230">
        <f t="shared" si="11"/>
        <v>10855.252</v>
      </c>
      <c r="S31" s="232">
        <f t="shared" si="12"/>
        <v>0.022210038550105303</v>
      </c>
      <c r="T31" s="235">
        <v>7531.770999999999</v>
      </c>
      <c r="U31" s="229">
        <v>4758.503</v>
      </c>
      <c r="V31" s="230">
        <v>805.314</v>
      </c>
      <c r="W31" s="229">
        <v>1970.816</v>
      </c>
      <c r="X31" s="230">
        <f t="shared" si="13"/>
        <v>15066.403999999999</v>
      </c>
      <c r="Y31" s="228">
        <f t="shared" si="14"/>
        <v>-0.27950611174371787</v>
      </c>
    </row>
    <row r="32" spans="1:25" s="220" customFormat="1" ht="19.5" customHeight="1">
      <c r="A32" s="227" t="s">
        <v>58</v>
      </c>
      <c r="B32" s="224">
        <f>SUM(B33:B42)</f>
        <v>1804.388</v>
      </c>
      <c r="C32" s="223">
        <f>SUM(C33:C42)</f>
        <v>2330.48</v>
      </c>
      <c r="D32" s="222">
        <f>SUM(D33:D42)</f>
        <v>0</v>
      </c>
      <c r="E32" s="223">
        <f>SUM(E33:E42)</f>
        <v>0</v>
      </c>
      <c r="F32" s="222">
        <f t="shared" si="8"/>
        <v>4134.868</v>
      </c>
      <c r="G32" s="225">
        <f t="shared" si="9"/>
        <v>0.07986176115541697</v>
      </c>
      <c r="H32" s="224">
        <f>SUM(H33:H42)</f>
        <v>3766.013</v>
      </c>
      <c r="I32" s="293">
        <f>SUM(I33:I42)</f>
        <v>1787.9829999999997</v>
      </c>
      <c r="J32" s="222">
        <f>SUM(J33:J42)</f>
        <v>0</v>
      </c>
      <c r="K32" s="223">
        <f>SUM(K33:K42)</f>
        <v>0</v>
      </c>
      <c r="L32" s="222">
        <f t="shared" si="10"/>
        <v>5553.995999999999</v>
      </c>
      <c r="M32" s="226">
        <f t="shared" si="15"/>
        <v>-0.2555147681057025</v>
      </c>
      <c r="N32" s="224">
        <f>SUM(N33:N42)</f>
        <v>22967.951</v>
      </c>
      <c r="O32" s="223">
        <f>SUM(O33:O42)</f>
        <v>18235.695000000003</v>
      </c>
      <c r="P32" s="222">
        <f>SUM(P33:P42)</f>
        <v>610.775</v>
      </c>
      <c r="Q32" s="223">
        <f>SUM(Q33:Q42)</f>
        <v>6.178999999999999</v>
      </c>
      <c r="R32" s="222">
        <f t="shared" si="11"/>
        <v>41820.600000000006</v>
      </c>
      <c r="S32" s="225">
        <f t="shared" si="12"/>
        <v>0.08556569098428428</v>
      </c>
      <c r="T32" s="224">
        <f>SUM(T33:T42)</f>
        <v>25295.614999999998</v>
      </c>
      <c r="U32" s="223">
        <f>SUM(U33:U42)</f>
        <v>15378.399000000003</v>
      </c>
      <c r="V32" s="222">
        <f>SUM(V33:V42)</f>
        <v>184.853</v>
      </c>
      <c r="W32" s="223">
        <f>SUM(W33:W42)</f>
        <v>8.152999999999999</v>
      </c>
      <c r="X32" s="222">
        <f t="shared" si="13"/>
        <v>40867.020000000004</v>
      </c>
      <c r="Y32" s="221">
        <f t="shared" si="14"/>
        <v>0.02333372974099901</v>
      </c>
    </row>
    <row r="33" spans="1:25" ht="19.5" customHeight="1">
      <c r="A33" s="234" t="s">
        <v>315</v>
      </c>
      <c r="B33" s="231">
        <v>913.627</v>
      </c>
      <c r="C33" s="229">
        <v>1064.1380000000001</v>
      </c>
      <c r="D33" s="230">
        <v>0</v>
      </c>
      <c r="E33" s="229">
        <v>0</v>
      </c>
      <c r="F33" s="230">
        <f t="shared" si="8"/>
        <v>1977.765</v>
      </c>
      <c r="G33" s="232">
        <f t="shared" si="9"/>
        <v>0.038198993547446554</v>
      </c>
      <c r="H33" s="231">
        <v>620.063</v>
      </c>
      <c r="I33" s="277">
        <v>785.3209999999999</v>
      </c>
      <c r="J33" s="230"/>
      <c r="K33" s="229"/>
      <c r="L33" s="230">
        <f t="shared" si="10"/>
        <v>1405.384</v>
      </c>
      <c r="M33" s="233">
        <f t="shared" si="15"/>
        <v>0.4072772993004048</v>
      </c>
      <c r="N33" s="231">
        <v>4384.090999999999</v>
      </c>
      <c r="O33" s="229">
        <v>7506.551999999999</v>
      </c>
      <c r="P33" s="230">
        <v>0</v>
      </c>
      <c r="Q33" s="229">
        <v>0</v>
      </c>
      <c r="R33" s="230">
        <f t="shared" si="11"/>
        <v>11890.642999999998</v>
      </c>
      <c r="S33" s="232">
        <f t="shared" si="12"/>
        <v>0.02432846694075271</v>
      </c>
      <c r="T33" s="231">
        <v>3004.610000000001</v>
      </c>
      <c r="U33" s="229">
        <v>5468.448000000001</v>
      </c>
      <c r="V33" s="230">
        <v>0</v>
      </c>
      <c r="W33" s="229">
        <v>0</v>
      </c>
      <c r="X33" s="213">
        <f t="shared" si="13"/>
        <v>8473.058000000003</v>
      </c>
      <c r="Y33" s="228">
        <f t="shared" si="14"/>
        <v>0.40334729208746056</v>
      </c>
    </row>
    <row r="34" spans="1:25" ht="19.5" customHeight="1">
      <c r="A34" s="234" t="s">
        <v>390</v>
      </c>
      <c r="B34" s="231">
        <v>463.333</v>
      </c>
      <c r="C34" s="229">
        <v>72.08</v>
      </c>
      <c r="D34" s="230">
        <v>0</v>
      </c>
      <c r="E34" s="229">
        <v>0</v>
      </c>
      <c r="F34" s="230">
        <f t="shared" si="8"/>
        <v>535.413</v>
      </c>
      <c r="G34" s="232">
        <f t="shared" si="9"/>
        <v>0.010341085888474618</v>
      </c>
      <c r="H34" s="231">
        <v>1267.754</v>
      </c>
      <c r="I34" s="277">
        <v>136.926</v>
      </c>
      <c r="J34" s="230"/>
      <c r="K34" s="229"/>
      <c r="L34" s="230">
        <f t="shared" si="10"/>
        <v>1404.6799999999998</v>
      </c>
      <c r="M34" s="233">
        <f t="shared" si="15"/>
        <v>-0.6188363185921348</v>
      </c>
      <c r="N34" s="231">
        <v>6658.842</v>
      </c>
      <c r="O34" s="229">
        <v>1214.7199999999998</v>
      </c>
      <c r="P34" s="230">
        <v>610.775</v>
      </c>
      <c r="Q34" s="229">
        <v>5.879</v>
      </c>
      <c r="R34" s="230">
        <f t="shared" si="11"/>
        <v>8490.216</v>
      </c>
      <c r="S34" s="232">
        <f t="shared" si="12"/>
        <v>0.017371132854282965</v>
      </c>
      <c r="T34" s="231">
        <v>7321.013</v>
      </c>
      <c r="U34" s="229">
        <v>3586.074</v>
      </c>
      <c r="V34" s="230">
        <v>184.829</v>
      </c>
      <c r="W34" s="229">
        <v>8.03</v>
      </c>
      <c r="X34" s="213">
        <f t="shared" si="13"/>
        <v>11099.946</v>
      </c>
      <c r="Y34" s="228">
        <f t="shared" si="14"/>
        <v>-0.23511195459869805</v>
      </c>
    </row>
    <row r="35" spans="1:25" ht="19.5" customHeight="1">
      <c r="A35" s="234" t="s">
        <v>318</v>
      </c>
      <c r="B35" s="231">
        <v>109.732</v>
      </c>
      <c r="C35" s="229">
        <v>305.64300000000003</v>
      </c>
      <c r="D35" s="230">
        <v>0</v>
      </c>
      <c r="E35" s="229">
        <v>0</v>
      </c>
      <c r="F35" s="213">
        <f t="shared" si="8"/>
        <v>415.375</v>
      </c>
      <c r="G35" s="232">
        <f t="shared" si="9"/>
        <v>0.008022645230738036</v>
      </c>
      <c r="H35" s="231">
        <v>193.838</v>
      </c>
      <c r="I35" s="277">
        <v>328.647</v>
      </c>
      <c r="J35" s="230"/>
      <c r="K35" s="229"/>
      <c r="L35" s="213">
        <f t="shared" si="10"/>
        <v>522.485</v>
      </c>
      <c r="M35" s="233">
        <f t="shared" si="15"/>
        <v>-0.20500110051006248</v>
      </c>
      <c r="N35" s="231">
        <v>1117.5449999999998</v>
      </c>
      <c r="O35" s="229">
        <v>2811.255</v>
      </c>
      <c r="P35" s="230"/>
      <c r="Q35" s="229"/>
      <c r="R35" s="230">
        <f t="shared" si="11"/>
        <v>3928.8</v>
      </c>
      <c r="S35" s="232">
        <f t="shared" si="12"/>
        <v>0.00803839463659192</v>
      </c>
      <c r="T35" s="231">
        <v>1367.5910000000001</v>
      </c>
      <c r="U35" s="229">
        <v>2890.391</v>
      </c>
      <c r="V35" s="230"/>
      <c r="W35" s="229"/>
      <c r="X35" s="213">
        <f t="shared" si="13"/>
        <v>4257.982</v>
      </c>
      <c r="Y35" s="228">
        <f t="shared" si="14"/>
        <v>-0.07730939210170451</v>
      </c>
    </row>
    <row r="36" spans="1:25" ht="19.5" customHeight="1">
      <c r="A36" s="234" t="s">
        <v>321</v>
      </c>
      <c r="B36" s="231">
        <v>153.927</v>
      </c>
      <c r="C36" s="229">
        <v>112.162</v>
      </c>
      <c r="D36" s="230">
        <v>0</v>
      </c>
      <c r="E36" s="229">
        <v>0</v>
      </c>
      <c r="F36" s="213">
        <f>SUM(B36:E36)</f>
        <v>266.089</v>
      </c>
      <c r="G36" s="232">
        <f>F36/$F$9</f>
        <v>0.005139302189110692</v>
      </c>
      <c r="H36" s="231">
        <v>1236.335</v>
      </c>
      <c r="I36" s="277">
        <v>0</v>
      </c>
      <c r="J36" s="230"/>
      <c r="K36" s="229"/>
      <c r="L36" s="213">
        <f>SUM(H36:K36)</f>
        <v>1236.335</v>
      </c>
      <c r="M36" s="233">
        <f>IF(ISERROR(F36/L36-1),"         /0",(F36/L36-1))</f>
        <v>-0.7847759709140322</v>
      </c>
      <c r="N36" s="231">
        <v>6368.240000000002</v>
      </c>
      <c r="O36" s="229">
        <v>841.5070000000001</v>
      </c>
      <c r="P36" s="230"/>
      <c r="Q36" s="229"/>
      <c r="R36" s="230">
        <f>SUM(N36:Q36)</f>
        <v>7209.747000000001</v>
      </c>
      <c r="S36" s="232">
        <f>R36/$R$9</f>
        <v>0.014751270519238621</v>
      </c>
      <c r="T36" s="231">
        <v>9672.270999999999</v>
      </c>
      <c r="U36" s="229">
        <v>0</v>
      </c>
      <c r="V36" s="230"/>
      <c r="W36" s="229"/>
      <c r="X36" s="213">
        <f>SUM(T36:W36)</f>
        <v>9672.270999999999</v>
      </c>
      <c r="Y36" s="228">
        <f>IF(ISERROR(R36/X36-1),"         /0",IF(R36/X36&gt;5,"  *  ",(R36/X36-1)))</f>
        <v>-0.25459625769377203</v>
      </c>
    </row>
    <row r="37" spans="1:25" ht="19.5" customHeight="1">
      <c r="A37" s="234" t="s">
        <v>316</v>
      </c>
      <c r="B37" s="231">
        <v>25.757</v>
      </c>
      <c r="C37" s="229">
        <v>237.495</v>
      </c>
      <c r="D37" s="230">
        <v>0</v>
      </c>
      <c r="E37" s="229">
        <v>0</v>
      </c>
      <c r="F37" s="213">
        <f>SUM(B37:E37)</f>
        <v>263.252</v>
      </c>
      <c r="G37" s="232">
        <f>F37/$F$9</f>
        <v>0.005084507739469756</v>
      </c>
      <c r="H37" s="231">
        <v>41.131</v>
      </c>
      <c r="I37" s="277">
        <v>118.56</v>
      </c>
      <c r="J37" s="230"/>
      <c r="K37" s="229"/>
      <c r="L37" s="213">
        <f>SUM(H37:K37)</f>
        <v>159.691</v>
      </c>
      <c r="M37" s="233">
        <f>IF(ISERROR(F37/L37-1),"         /0",(F37/L37-1))</f>
        <v>0.6485086823928712</v>
      </c>
      <c r="N37" s="231">
        <v>234.893</v>
      </c>
      <c r="O37" s="229">
        <v>1992.406</v>
      </c>
      <c r="P37" s="230"/>
      <c r="Q37" s="229"/>
      <c r="R37" s="230">
        <f>SUM(N37:Q37)</f>
        <v>2227.299</v>
      </c>
      <c r="S37" s="232">
        <f>R37/$R$9</f>
        <v>0.004557093345471021</v>
      </c>
      <c r="T37" s="231">
        <v>190.37</v>
      </c>
      <c r="U37" s="229">
        <v>544.287</v>
      </c>
      <c r="V37" s="230"/>
      <c r="W37" s="229"/>
      <c r="X37" s="213">
        <f>SUM(T37:W37)</f>
        <v>734.657</v>
      </c>
      <c r="Y37" s="228">
        <f>IF(ISERROR(R37/X37-1),"         /0",IF(R37/X37&gt;5,"  *  ",(R37/X37-1)))</f>
        <v>2.0317535938540026</v>
      </c>
    </row>
    <row r="38" spans="1:25" ht="19.5" customHeight="1">
      <c r="A38" s="234" t="s">
        <v>319</v>
      </c>
      <c r="B38" s="231">
        <v>15.318999999999999</v>
      </c>
      <c r="C38" s="229">
        <v>246.657</v>
      </c>
      <c r="D38" s="230">
        <v>0</v>
      </c>
      <c r="E38" s="229">
        <v>0</v>
      </c>
      <c r="F38" s="213">
        <f t="shared" si="8"/>
        <v>261.976</v>
      </c>
      <c r="G38" s="232">
        <f t="shared" si="9"/>
        <v>0.005059862791376052</v>
      </c>
      <c r="H38" s="231">
        <v>8.401</v>
      </c>
      <c r="I38" s="277">
        <v>258.76099999999997</v>
      </c>
      <c r="J38" s="230"/>
      <c r="K38" s="229"/>
      <c r="L38" s="213">
        <f t="shared" si="10"/>
        <v>267.162</v>
      </c>
      <c r="M38" s="233">
        <f t="shared" si="15"/>
        <v>-0.019411443244173876</v>
      </c>
      <c r="N38" s="231">
        <v>127.749</v>
      </c>
      <c r="O38" s="229">
        <v>2142.204</v>
      </c>
      <c r="P38" s="230"/>
      <c r="Q38" s="229"/>
      <c r="R38" s="230">
        <f t="shared" si="11"/>
        <v>2269.953</v>
      </c>
      <c r="S38" s="232">
        <f t="shared" si="12"/>
        <v>0.004644364187669451</v>
      </c>
      <c r="T38" s="231">
        <v>104.30600000000001</v>
      </c>
      <c r="U38" s="229">
        <v>2114.452</v>
      </c>
      <c r="V38" s="230"/>
      <c r="W38" s="229"/>
      <c r="X38" s="213">
        <f t="shared" si="13"/>
        <v>2218.7580000000003</v>
      </c>
      <c r="Y38" s="228">
        <f t="shared" si="14"/>
        <v>0.02307371962151783</v>
      </c>
    </row>
    <row r="39" spans="1:25" ht="19.5" customHeight="1">
      <c r="A39" s="234" t="s">
        <v>317</v>
      </c>
      <c r="B39" s="231">
        <v>31.213</v>
      </c>
      <c r="C39" s="229">
        <v>127.968</v>
      </c>
      <c r="D39" s="230">
        <v>0</v>
      </c>
      <c r="E39" s="229">
        <v>0</v>
      </c>
      <c r="F39" s="230">
        <f t="shared" si="8"/>
        <v>159.181</v>
      </c>
      <c r="G39" s="232">
        <f t="shared" si="9"/>
        <v>0.0030744572746894045</v>
      </c>
      <c r="H39" s="231">
        <v>22.153999999999996</v>
      </c>
      <c r="I39" s="277">
        <v>56.51</v>
      </c>
      <c r="J39" s="230"/>
      <c r="K39" s="229"/>
      <c r="L39" s="230">
        <f t="shared" si="10"/>
        <v>78.66399999999999</v>
      </c>
      <c r="M39" s="233">
        <f t="shared" si="15"/>
        <v>1.02355588325028</v>
      </c>
      <c r="N39" s="231">
        <v>94.971</v>
      </c>
      <c r="O39" s="229">
        <v>489.216</v>
      </c>
      <c r="P39" s="230"/>
      <c r="Q39" s="229"/>
      <c r="R39" s="230">
        <f t="shared" si="11"/>
        <v>584.187</v>
      </c>
      <c r="S39" s="232">
        <f t="shared" si="12"/>
        <v>0.0011952569862468754</v>
      </c>
      <c r="T39" s="231">
        <v>81.339</v>
      </c>
      <c r="U39" s="229">
        <v>284.451</v>
      </c>
      <c r="V39" s="230"/>
      <c r="W39" s="229">
        <v>0</v>
      </c>
      <c r="X39" s="213">
        <f t="shared" si="13"/>
        <v>365.79</v>
      </c>
      <c r="Y39" s="228">
        <f t="shared" si="14"/>
        <v>0.597055687689658</v>
      </c>
    </row>
    <row r="40" spans="1:25" ht="19.5" customHeight="1">
      <c r="A40" s="234" t="s">
        <v>320</v>
      </c>
      <c r="B40" s="231">
        <v>23.497</v>
      </c>
      <c r="C40" s="229">
        <v>113.422</v>
      </c>
      <c r="D40" s="230">
        <v>0</v>
      </c>
      <c r="E40" s="229">
        <v>0</v>
      </c>
      <c r="F40" s="230">
        <f t="shared" si="8"/>
        <v>136.91899999999998</v>
      </c>
      <c r="G40" s="232">
        <f t="shared" si="9"/>
        <v>0.0026444840501893977</v>
      </c>
      <c r="H40" s="231">
        <v>25.822</v>
      </c>
      <c r="I40" s="277">
        <v>51.311</v>
      </c>
      <c r="J40" s="230"/>
      <c r="K40" s="229"/>
      <c r="L40" s="230">
        <f t="shared" si="10"/>
        <v>77.133</v>
      </c>
      <c r="M40" s="233" t="s">
        <v>49</v>
      </c>
      <c r="N40" s="231">
        <v>140.78799999999998</v>
      </c>
      <c r="O40" s="229">
        <v>782.366</v>
      </c>
      <c r="P40" s="230"/>
      <c r="Q40" s="229"/>
      <c r="R40" s="230">
        <f t="shared" si="11"/>
        <v>923.154</v>
      </c>
      <c r="S40" s="232">
        <f t="shared" si="12"/>
        <v>0.0018887894935726882</v>
      </c>
      <c r="T40" s="231">
        <v>103.479</v>
      </c>
      <c r="U40" s="229">
        <v>287.59299999999996</v>
      </c>
      <c r="V40" s="230">
        <v>0</v>
      </c>
      <c r="W40" s="229">
        <v>0</v>
      </c>
      <c r="X40" s="213">
        <f t="shared" si="13"/>
        <v>391.07199999999995</v>
      </c>
      <c r="Y40" s="228">
        <f t="shared" si="14"/>
        <v>1.360572989117094</v>
      </c>
    </row>
    <row r="41" spans="1:25" ht="19.5" customHeight="1">
      <c r="A41" s="234" t="s">
        <v>324</v>
      </c>
      <c r="B41" s="231">
        <v>12.577</v>
      </c>
      <c r="C41" s="229">
        <v>42.046</v>
      </c>
      <c r="D41" s="230">
        <v>0</v>
      </c>
      <c r="E41" s="229">
        <v>0</v>
      </c>
      <c r="F41" s="230">
        <f t="shared" si="8"/>
        <v>54.623</v>
      </c>
      <c r="G41" s="232">
        <f t="shared" si="9"/>
        <v>0.0010550007834814413</v>
      </c>
      <c r="H41" s="231">
        <v>13.77</v>
      </c>
      <c r="I41" s="277">
        <v>51.947</v>
      </c>
      <c r="J41" s="230"/>
      <c r="K41" s="229"/>
      <c r="L41" s="230">
        <f t="shared" si="10"/>
        <v>65.717</v>
      </c>
      <c r="M41" s="233" t="s">
        <v>49</v>
      </c>
      <c r="N41" s="231">
        <v>144.424</v>
      </c>
      <c r="O41" s="229">
        <v>367.21999999999997</v>
      </c>
      <c r="P41" s="230"/>
      <c r="Q41" s="229"/>
      <c r="R41" s="230">
        <f t="shared" si="11"/>
        <v>511.644</v>
      </c>
      <c r="S41" s="232">
        <f t="shared" si="12"/>
        <v>0.0010468327187549472</v>
      </c>
      <c r="T41" s="231">
        <v>35.997</v>
      </c>
      <c r="U41" s="229">
        <v>202.703</v>
      </c>
      <c r="V41" s="230"/>
      <c r="W41" s="229"/>
      <c r="X41" s="213">
        <f t="shared" si="13"/>
        <v>238.7</v>
      </c>
      <c r="Y41" s="228">
        <f t="shared" si="14"/>
        <v>1.1434604105571848</v>
      </c>
    </row>
    <row r="42" spans="1:25" ht="19.5" customHeight="1" thickBot="1">
      <c r="A42" s="234" t="s">
        <v>277</v>
      </c>
      <c r="B42" s="231">
        <v>55.40599999999999</v>
      </c>
      <c r="C42" s="229">
        <v>8.869</v>
      </c>
      <c r="D42" s="230">
        <v>0</v>
      </c>
      <c r="E42" s="229">
        <v>0</v>
      </c>
      <c r="F42" s="458">
        <f t="shared" si="8"/>
        <v>64.27499999999999</v>
      </c>
      <c r="G42" s="232">
        <f t="shared" si="9"/>
        <v>0.0012414216604410165</v>
      </c>
      <c r="H42" s="231">
        <v>336.745</v>
      </c>
      <c r="I42" s="277">
        <v>0</v>
      </c>
      <c r="J42" s="230">
        <v>0</v>
      </c>
      <c r="K42" s="229"/>
      <c r="L42" s="458">
        <f t="shared" si="10"/>
        <v>336.745</v>
      </c>
      <c r="M42" s="233">
        <f aca="true" t="shared" si="16" ref="M42:M59">IF(ISERROR(F42/L42-1),"         /0",(F42/L42-1))</f>
        <v>-0.8091285690953095</v>
      </c>
      <c r="N42" s="231">
        <v>3696.4080000000013</v>
      </c>
      <c r="O42" s="229">
        <v>88.24900000000001</v>
      </c>
      <c r="P42" s="230">
        <v>0</v>
      </c>
      <c r="Q42" s="229">
        <v>0.3</v>
      </c>
      <c r="R42" s="230">
        <f t="shared" si="11"/>
        <v>3784.9570000000012</v>
      </c>
      <c r="S42" s="232">
        <f t="shared" si="12"/>
        <v>0.007744089301703078</v>
      </c>
      <c r="T42" s="231">
        <v>3414.639000000001</v>
      </c>
      <c r="U42" s="229">
        <v>0</v>
      </c>
      <c r="V42" s="230">
        <v>0.024</v>
      </c>
      <c r="W42" s="229">
        <v>0.123</v>
      </c>
      <c r="X42" s="213">
        <f t="shared" si="13"/>
        <v>3414.786000000001</v>
      </c>
      <c r="Y42" s="228">
        <f t="shared" si="14"/>
        <v>0.10840240061895545</v>
      </c>
    </row>
    <row r="43" spans="1:25" s="220" customFormat="1" ht="19.5" customHeight="1">
      <c r="A43" s="227" t="s">
        <v>57</v>
      </c>
      <c r="B43" s="224">
        <f>SUM(B44:B53)</f>
        <v>3365.0660000000003</v>
      </c>
      <c r="C43" s="223">
        <f>SUM(C44:C53)</f>
        <v>2479.8790000000004</v>
      </c>
      <c r="D43" s="222">
        <f>SUM(D44:D53)</f>
        <v>21.732</v>
      </c>
      <c r="E43" s="223">
        <f>SUM(E44:E53)</f>
        <v>67.856</v>
      </c>
      <c r="F43" s="222">
        <f t="shared" si="8"/>
        <v>5934.533</v>
      </c>
      <c r="G43" s="225">
        <f t="shared" si="9"/>
        <v>0.1146208916499729</v>
      </c>
      <c r="H43" s="224">
        <f>SUM(H44:H53)</f>
        <v>2864.1240000000003</v>
      </c>
      <c r="I43" s="223">
        <f>SUM(I44:I53)</f>
        <v>2645.666</v>
      </c>
      <c r="J43" s="222">
        <f>SUM(J44:J53)</f>
        <v>36.312</v>
      </c>
      <c r="K43" s="223">
        <f>SUM(K44:K53)</f>
        <v>43.012</v>
      </c>
      <c r="L43" s="222">
        <f t="shared" si="10"/>
        <v>5589.1140000000005</v>
      </c>
      <c r="M43" s="226">
        <f t="shared" si="16"/>
        <v>0.06180210315982104</v>
      </c>
      <c r="N43" s="224">
        <f>SUM(N44:N53)</f>
        <v>27942.66</v>
      </c>
      <c r="O43" s="223">
        <f>SUM(O44:O53)</f>
        <v>20510.047999999995</v>
      </c>
      <c r="P43" s="222">
        <f>SUM(P44:P53)</f>
        <v>627.0049999999997</v>
      </c>
      <c r="Q43" s="223">
        <f>SUM(Q44:Q53)</f>
        <v>1189.1599999999999</v>
      </c>
      <c r="R43" s="222">
        <f t="shared" si="11"/>
        <v>50268.87299999999</v>
      </c>
      <c r="S43" s="225">
        <f t="shared" si="12"/>
        <v>0.10285100771500721</v>
      </c>
      <c r="T43" s="224">
        <f>SUM(T44:T53)</f>
        <v>24442.68</v>
      </c>
      <c r="U43" s="223">
        <f>SUM(U44:U53)</f>
        <v>18549.534999999996</v>
      </c>
      <c r="V43" s="222">
        <f>SUM(V44:V53)</f>
        <v>310.04900000000004</v>
      </c>
      <c r="W43" s="223">
        <f>SUM(W44:W53)</f>
        <v>1451.298</v>
      </c>
      <c r="X43" s="222">
        <f t="shared" si="13"/>
        <v>44753.562</v>
      </c>
      <c r="Y43" s="221">
        <f t="shared" si="14"/>
        <v>0.12323736376559236</v>
      </c>
    </row>
    <row r="44" spans="1:25" s="204" customFormat="1" ht="19.5" customHeight="1">
      <c r="A44" s="219" t="s">
        <v>328</v>
      </c>
      <c r="B44" s="217">
        <v>1787.884</v>
      </c>
      <c r="C44" s="214">
        <v>1397.567</v>
      </c>
      <c r="D44" s="213">
        <v>21.282</v>
      </c>
      <c r="E44" s="214">
        <v>47.603</v>
      </c>
      <c r="F44" s="213">
        <f t="shared" si="8"/>
        <v>3254.3360000000002</v>
      </c>
      <c r="G44" s="216">
        <f t="shared" si="9"/>
        <v>0.0628549700622789</v>
      </c>
      <c r="H44" s="217">
        <v>1826.7380000000003</v>
      </c>
      <c r="I44" s="214">
        <v>1668.9840000000002</v>
      </c>
      <c r="J44" s="213">
        <v>35.964</v>
      </c>
      <c r="K44" s="214">
        <v>35.973</v>
      </c>
      <c r="L44" s="213">
        <f t="shared" si="10"/>
        <v>3567.6590000000006</v>
      </c>
      <c r="M44" s="218">
        <f t="shared" si="16"/>
        <v>-0.08782313556312427</v>
      </c>
      <c r="N44" s="217">
        <v>14940.875000000002</v>
      </c>
      <c r="O44" s="214">
        <v>12862.675999999996</v>
      </c>
      <c r="P44" s="213">
        <v>621.8069999999998</v>
      </c>
      <c r="Q44" s="214">
        <v>1002.458</v>
      </c>
      <c r="R44" s="213">
        <f t="shared" si="11"/>
        <v>29427.816</v>
      </c>
      <c r="S44" s="216">
        <f t="shared" si="12"/>
        <v>0.06020983463169769</v>
      </c>
      <c r="T44" s="215">
        <v>11658.065999999999</v>
      </c>
      <c r="U44" s="214">
        <v>9438.945999999998</v>
      </c>
      <c r="V44" s="213">
        <v>295.076</v>
      </c>
      <c r="W44" s="214">
        <v>1224.0079999999998</v>
      </c>
      <c r="X44" s="213">
        <f t="shared" si="13"/>
        <v>22616.095999999998</v>
      </c>
      <c r="Y44" s="212">
        <f t="shared" si="14"/>
        <v>0.30118902926482094</v>
      </c>
    </row>
    <row r="45" spans="1:25" s="204" customFormat="1" ht="19.5" customHeight="1">
      <c r="A45" s="219" t="s">
        <v>329</v>
      </c>
      <c r="B45" s="217">
        <v>866.286</v>
      </c>
      <c r="C45" s="214">
        <v>767.047</v>
      </c>
      <c r="D45" s="213">
        <v>0</v>
      </c>
      <c r="E45" s="214">
        <v>0</v>
      </c>
      <c r="F45" s="213">
        <f t="shared" si="8"/>
        <v>1633.333</v>
      </c>
      <c r="G45" s="216">
        <f t="shared" si="9"/>
        <v>0.031546557213739515</v>
      </c>
      <c r="H45" s="217">
        <v>541.288</v>
      </c>
      <c r="I45" s="214">
        <v>563.3399999999999</v>
      </c>
      <c r="J45" s="213"/>
      <c r="K45" s="214"/>
      <c r="L45" s="213">
        <f t="shared" si="10"/>
        <v>1104.628</v>
      </c>
      <c r="M45" s="218">
        <f t="shared" si="16"/>
        <v>0.47862719395126696</v>
      </c>
      <c r="N45" s="217">
        <v>6951.609999999999</v>
      </c>
      <c r="O45" s="214">
        <v>5118.960999999999</v>
      </c>
      <c r="P45" s="213">
        <v>0</v>
      </c>
      <c r="Q45" s="214">
        <v>0</v>
      </c>
      <c r="R45" s="213">
        <f t="shared" si="11"/>
        <v>12070.570999999998</v>
      </c>
      <c r="S45" s="216">
        <f t="shared" si="12"/>
        <v>0.024696602827072377</v>
      </c>
      <c r="T45" s="215">
        <v>7219.268999999999</v>
      </c>
      <c r="U45" s="214">
        <v>6044.508999999999</v>
      </c>
      <c r="V45" s="213">
        <v>0</v>
      </c>
      <c r="W45" s="214">
        <v>0</v>
      </c>
      <c r="X45" s="213">
        <f t="shared" si="13"/>
        <v>13263.777999999998</v>
      </c>
      <c r="Y45" s="212">
        <f t="shared" si="14"/>
        <v>-0.08995981386298835</v>
      </c>
    </row>
    <row r="46" spans="1:25" s="204" customFormat="1" ht="19.5" customHeight="1">
      <c r="A46" s="219" t="s">
        <v>330</v>
      </c>
      <c r="B46" s="217">
        <v>212.871</v>
      </c>
      <c r="C46" s="214">
        <v>155.828</v>
      </c>
      <c r="D46" s="213">
        <v>0</v>
      </c>
      <c r="E46" s="214">
        <v>0</v>
      </c>
      <c r="F46" s="213">
        <f>SUM(B46:E46)</f>
        <v>368.699</v>
      </c>
      <c r="G46" s="216">
        <f>F46/$F$9</f>
        <v>0.007121134574608206</v>
      </c>
      <c r="H46" s="217">
        <v>40.434</v>
      </c>
      <c r="I46" s="214">
        <v>203.03099999999998</v>
      </c>
      <c r="J46" s="213">
        <v>0</v>
      </c>
      <c r="K46" s="214">
        <v>0</v>
      </c>
      <c r="L46" s="213">
        <f>SUM(H46:K46)</f>
        <v>243.46499999999997</v>
      </c>
      <c r="M46" s="218">
        <f>IF(ISERROR(F46/L46-1),"         /0",(F46/L46-1))</f>
        <v>0.514381944016594</v>
      </c>
      <c r="N46" s="217">
        <v>1728.6619999999998</v>
      </c>
      <c r="O46" s="214">
        <v>1114.5299999999997</v>
      </c>
      <c r="P46" s="213">
        <v>0</v>
      </c>
      <c r="Q46" s="214">
        <v>42.331</v>
      </c>
      <c r="R46" s="213">
        <f>SUM(N46:Q46)</f>
        <v>2885.5229999999997</v>
      </c>
      <c r="S46" s="216">
        <f>R46/$R$9</f>
        <v>0.0059038313497665</v>
      </c>
      <c r="T46" s="215">
        <v>868.7259999999999</v>
      </c>
      <c r="U46" s="214">
        <v>1613.7459999999999</v>
      </c>
      <c r="V46" s="213">
        <v>0</v>
      </c>
      <c r="W46" s="214">
        <v>16.459</v>
      </c>
      <c r="X46" s="213">
        <f>SUM(T46:W46)</f>
        <v>2498.9309999999996</v>
      </c>
      <c r="Y46" s="212">
        <f>IF(ISERROR(R46/X46-1),"         /0",IF(R46/X46&gt;5,"  *  ",(R46/X46-1)))</f>
        <v>0.15470295098183984</v>
      </c>
    </row>
    <row r="47" spans="1:25" s="204" customFormat="1" ht="19.5" customHeight="1">
      <c r="A47" s="219" t="s">
        <v>332</v>
      </c>
      <c r="B47" s="217">
        <v>137.792</v>
      </c>
      <c r="C47" s="214">
        <v>18.91</v>
      </c>
      <c r="D47" s="213">
        <v>0</v>
      </c>
      <c r="E47" s="214">
        <v>0</v>
      </c>
      <c r="F47" s="213">
        <f>SUM(B47:E47)</f>
        <v>156.702</v>
      </c>
      <c r="G47" s="216">
        <f>F47/$F$9</f>
        <v>0.003026577316755009</v>
      </c>
      <c r="H47" s="217">
        <v>129.629</v>
      </c>
      <c r="I47" s="214">
        <v>39.038</v>
      </c>
      <c r="J47" s="213">
        <v>0</v>
      </c>
      <c r="K47" s="214">
        <v>0</v>
      </c>
      <c r="L47" s="213">
        <f>SUM(H47:K47)</f>
        <v>168.66699999999997</v>
      </c>
      <c r="M47" s="218">
        <f>IF(ISERROR(F47/L47-1),"         /0",(F47/L47-1))</f>
        <v>-0.07093859498301369</v>
      </c>
      <c r="N47" s="217">
        <v>938.501</v>
      </c>
      <c r="O47" s="214">
        <v>146.245</v>
      </c>
      <c r="P47" s="213">
        <v>0.18</v>
      </c>
      <c r="Q47" s="214">
        <v>0</v>
      </c>
      <c r="R47" s="213">
        <f>SUM(N47:Q47)</f>
        <v>1084.9260000000002</v>
      </c>
      <c r="S47" s="216">
        <f>R47/$R$9</f>
        <v>0.0022197778811594193</v>
      </c>
      <c r="T47" s="215">
        <v>976.2420000000001</v>
      </c>
      <c r="U47" s="214">
        <v>204.29799999999994</v>
      </c>
      <c r="V47" s="213">
        <v>0.12</v>
      </c>
      <c r="W47" s="214">
        <v>0</v>
      </c>
      <c r="X47" s="213">
        <f>SUM(T47:W47)</f>
        <v>1180.6599999999999</v>
      </c>
      <c r="Y47" s="212">
        <f>IF(ISERROR(R47/X47-1),"         /0",IF(R47/X47&gt;5,"  *  ",(R47/X47-1)))</f>
        <v>-0.08108515576033715</v>
      </c>
    </row>
    <row r="48" spans="1:25" s="204" customFormat="1" ht="19.5" customHeight="1">
      <c r="A48" s="219" t="s">
        <v>340</v>
      </c>
      <c r="B48" s="217">
        <v>82.687</v>
      </c>
      <c r="C48" s="214">
        <v>25.655</v>
      </c>
      <c r="D48" s="213">
        <v>0</v>
      </c>
      <c r="E48" s="214">
        <v>0</v>
      </c>
      <c r="F48" s="213">
        <f>SUM(B48:E48)</f>
        <v>108.342</v>
      </c>
      <c r="G48" s="216">
        <f>F48/$F$9</f>
        <v>0.002092541509692736</v>
      </c>
      <c r="H48" s="217">
        <v>67.801</v>
      </c>
      <c r="I48" s="214">
        <v>64.774</v>
      </c>
      <c r="J48" s="213"/>
      <c r="K48" s="214"/>
      <c r="L48" s="213">
        <f>SUM(H48:K48)</f>
        <v>132.575</v>
      </c>
      <c r="M48" s="218">
        <f t="shared" si="16"/>
        <v>-0.18278710164058076</v>
      </c>
      <c r="N48" s="217">
        <v>818.959</v>
      </c>
      <c r="O48" s="214">
        <v>330.96200000000005</v>
      </c>
      <c r="P48" s="213"/>
      <c r="Q48" s="214">
        <v>0</v>
      </c>
      <c r="R48" s="213">
        <f>SUM(N48:Q48)</f>
        <v>1149.921</v>
      </c>
      <c r="S48" s="216">
        <f>R48/$R$9</f>
        <v>0.002352758806481475</v>
      </c>
      <c r="T48" s="215">
        <v>720.522</v>
      </c>
      <c r="U48" s="214">
        <v>384.448</v>
      </c>
      <c r="V48" s="213">
        <v>0</v>
      </c>
      <c r="W48" s="214">
        <v>56.017</v>
      </c>
      <c r="X48" s="213">
        <f>SUM(T48:W48)</f>
        <v>1160.987</v>
      </c>
      <c r="Y48" s="212">
        <f>IF(ISERROR(R48/X48-1),"         /0",IF(R48/X48&gt;5,"  *  ",(R48/X48-1)))</f>
        <v>-0.009531545142193676</v>
      </c>
    </row>
    <row r="49" spans="1:25" s="204" customFormat="1" ht="19.5" customHeight="1">
      <c r="A49" s="219" t="s">
        <v>333</v>
      </c>
      <c r="B49" s="217">
        <v>51.405</v>
      </c>
      <c r="C49" s="214">
        <v>26.809</v>
      </c>
      <c r="D49" s="213">
        <v>0</v>
      </c>
      <c r="E49" s="214">
        <v>0</v>
      </c>
      <c r="F49" s="213">
        <f>SUM(B49:E49)</f>
        <v>78.214</v>
      </c>
      <c r="G49" s="216">
        <f>F49/$F$9</f>
        <v>0.001510642609875281</v>
      </c>
      <c r="H49" s="217">
        <v>119.16199999999999</v>
      </c>
      <c r="I49" s="214">
        <v>45.245</v>
      </c>
      <c r="J49" s="213"/>
      <c r="K49" s="214"/>
      <c r="L49" s="213">
        <f>SUM(H49:K49)</f>
        <v>164.40699999999998</v>
      </c>
      <c r="M49" s="218">
        <f>IF(ISERROR(F49/L49-1),"         /0",(F49/L49-1))</f>
        <v>-0.5242659984063938</v>
      </c>
      <c r="N49" s="217">
        <v>554.055</v>
      </c>
      <c r="O49" s="214">
        <v>278.687</v>
      </c>
      <c r="P49" s="213">
        <v>0.3</v>
      </c>
      <c r="Q49" s="214">
        <v>0</v>
      </c>
      <c r="R49" s="213">
        <f>SUM(N49:Q49)</f>
        <v>833.0419999999999</v>
      </c>
      <c r="S49" s="216">
        <f>R49/$R$9</f>
        <v>0.0017044187397820723</v>
      </c>
      <c r="T49" s="215">
        <v>559.999</v>
      </c>
      <c r="U49" s="214">
        <v>394.925</v>
      </c>
      <c r="V49" s="213"/>
      <c r="W49" s="214"/>
      <c r="X49" s="213">
        <f>SUM(T49:W49)</f>
        <v>954.924</v>
      </c>
      <c r="Y49" s="212">
        <f>IF(ISERROR(R49/X49-1),"         /0",IF(R49/X49&gt;5,"  *  ",(R49/X49-1)))</f>
        <v>-0.12763528825330606</v>
      </c>
    </row>
    <row r="50" spans="1:25" s="204" customFormat="1" ht="19.5" customHeight="1">
      <c r="A50" s="219" t="s">
        <v>338</v>
      </c>
      <c r="B50" s="217">
        <v>36.087</v>
      </c>
      <c r="C50" s="214">
        <v>2.763</v>
      </c>
      <c r="D50" s="213">
        <v>0</v>
      </c>
      <c r="E50" s="214">
        <v>0</v>
      </c>
      <c r="F50" s="213">
        <f>SUM(B50:E50)</f>
        <v>38.85</v>
      </c>
      <c r="G50" s="216">
        <f>F50/$F$9</f>
        <v>0.0007503575497181408</v>
      </c>
      <c r="H50" s="217">
        <v>35.923</v>
      </c>
      <c r="I50" s="214">
        <v>11.562</v>
      </c>
      <c r="J50" s="213"/>
      <c r="K50" s="214"/>
      <c r="L50" s="213">
        <f>SUM(H50:K50)</f>
        <v>47.485</v>
      </c>
      <c r="M50" s="218">
        <f>IF(ISERROR(F50/L50-1),"         /0",(F50/L50-1))</f>
        <v>-0.18184689902074336</v>
      </c>
      <c r="N50" s="217">
        <v>390.681</v>
      </c>
      <c r="O50" s="214">
        <v>46.711999999999996</v>
      </c>
      <c r="P50" s="213"/>
      <c r="Q50" s="214"/>
      <c r="R50" s="213">
        <f>SUM(N50:Q50)</f>
        <v>437.393</v>
      </c>
      <c r="S50" s="216">
        <f>R50/$R$9</f>
        <v>0.0008949138529023746</v>
      </c>
      <c r="T50" s="215">
        <v>340.48499999999996</v>
      </c>
      <c r="U50" s="214">
        <v>100.56299999999999</v>
      </c>
      <c r="V50" s="213">
        <v>0</v>
      </c>
      <c r="W50" s="214"/>
      <c r="X50" s="213">
        <f>SUM(T50:W50)</f>
        <v>441.04799999999994</v>
      </c>
      <c r="Y50" s="212">
        <f>IF(ISERROR(R50/X50-1),"         /0",IF(R50/X50&gt;5,"  *  ",(R50/X50-1)))</f>
        <v>-0.008287079864323088</v>
      </c>
    </row>
    <row r="51" spans="1:25" s="204" customFormat="1" ht="19.5" customHeight="1">
      <c r="A51" s="219" t="s">
        <v>335</v>
      </c>
      <c r="B51" s="217">
        <v>26.571</v>
      </c>
      <c r="C51" s="214">
        <v>11.686</v>
      </c>
      <c r="D51" s="213">
        <v>0</v>
      </c>
      <c r="E51" s="214">
        <v>0</v>
      </c>
      <c r="F51" s="213">
        <f t="shared" si="8"/>
        <v>38.257000000000005</v>
      </c>
      <c r="G51" s="216">
        <f t="shared" si="9"/>
        <v>0.000738904215690268</v>
      </c>
      <c r="H51" s="217">
        <v>22.971</v>
      </c>
      <c r="I51" s="214">
        <v>28.456000000000003</v>
      </c>
      <c r="J51" s="213"/>
      <c r="K51" s="214"/>
      <c r="L51" s="213">
        <f t="shared" si="10"/>
        <v>51.42700000000001</v>
      </c>
      <c r="M51" s="218">
        <f t="shared" si="16"/>
        <v>-0.2560911583409493</v>
      </c>
      <c r="N51" s="217">
        <v>214.89000000000001</v>
      </c>
      <c r="O51" s="214">
        <v>59.82999999999999</v>
      </c>
      <c r="P51" s="213">
        <v>0</v>
      </c>
      <c r="Q51" s="214">
        <v>0</v>
      </c>
      <c r="R51" s="213">
        <f t="shared" si="11"/>
        <v>274.72</v>
      </c>
      <c r="S51" s="216">
        <f t="shared" si="12"/>
        <v>0.0005620820032998708</v>
      </c>
      <c r="T51" s="215">
        <v>210.41900000000004</v>
      </c>
      <c r="U51" s="214">
        <v>88.616</v>
      </c>
      <c r="V51" s="213"/>
      <c r="W51" s="214">
        <v>0</v>
      </c>
      <c r="X51" s="213">
        <f t="shared" si="13"/>
        <v>299.035</v>
      </c>
      <c r="Y51" s="212">
        <f t="shared" si="14"/>
        <v>-0.08131155215944619</v>
      </c>
    </row>
    <row r="52" spans="1:25" s="204" customFormat="1" ht="19.5" customHeight="1">
      <c r="A52" s="219" t="s">
        <v>334</v>
      </c>
      <c r="B52" s="217">
        <v>23.009999999999998</v>
      </c>
      <c r="C52" s="214">
        <v>7.352</v>
      </c>
      <c r="D52" s="213">
        <v>0</v>
      </c>
      <c r="E52" s="214">
        <v>0</v>
      </c>
      <c r="F52" s="213">
        <f t="shared" si="8"/>
        <v>30.362</v>
      </c>
      <c r="G52" s="216">
        <f t="shared" si="9"/>
        <v>0.0005864184279161438</v>
      </c>
      <c r="H52" s="217">
        <v>1.835</v>
      </c>
      <c r="I52" s="214">
        <v>5.512</v>
      </c>
      <c r="J52" s="213"/>
      <c r="K52" s="214"/>
      <c r="L52" s="213">
        <f t="shared" si="10"/>
        <v>7.3469999999999995</v>
      </c>
      <c r="M52" s="218">
        <f t="shared" si="16"/>
        <v>3.13257111746291</v>
      </c>
      <c r="N52" s="217">
        <v>57.522999999999996</v>
      </c>
      <c r="O52" s="214">
        <v>39.818</v>
      </c>
      <c r="P52" s="213">
        <v>0</v>
      </c>
      <c r="Q52" s="214">
        <v>0</v>
      </c>
      <c r="R52" s="213">
        <f t="shared" si="11"/>
        <v>97.341</v>
      </c>
      <c r="S52" s="216">
        <f t="shared" si="12"/>
        <v>0.00019916141629008706</v>
      </c>
      <c r="T52" s="215">
        <v>88.47000000000001</v>
      </c>
      <c r="U52" s="214">
        <v>64.077</v>
      </c>
      <c r="V52" s="213"/>
      <c r="W52" s="214">
        <v>0</v>
      </c>
      <c r="X52" s="213">
        <f t="shared" si="13"/>
        <v>152.54700000000003</v>
      </c>
      <c r="Y52" s="212">
        <f t="shared" si="14"/>
        <v>-0.3618950225176505</v>
      </c>
    </row>
    <row r="53" spans="1:25" s="204" customFormat="1" ht="19.5" customHeight="1" thickBot="1">
      <c r="A53" s="219" t="s">
        <v>277</v>
      </c>
      <c r="B53" s="217">
        <v>140.47299999999998</v>
      </c>
      <c r="C53" s="214">
        <v>66.262</v>
      </c>
      <c r="D53" s="213">
        <v>0.44999999999999996</v>
      </c>
      <c r="E53" s="214">
        <v>20.253</v>
      </c>
      <c r="F53" s="213">
        <f t="shared" si="8"/>
        <v>227.438</v>
      </c>
      <c r="G53" s="216">
        <f t="shared" si="9"/>
        <v>0.0043927881696986994</v>
      </c>
      <c r="H53" s="217">
        <v>78.343</v>
      </c>
      <c r="I53" s="214">
        <v>15.724</v>
      </c>
      <c r="J53" s="213">
        <v>0.348</v>
      </c>
      <c r="K53" s="214">
        <v>7.039</v>
      </c>
      <c r="L53" s="213">
        <f t="shared" si="10"/>
        <v>101.45400000000001</v>
      </c>
      <c r="M53" s="218">
        <f t="shared" si="16"/>
        <v>1.241784454038283</v>
      </c>
      <c r="N53" s="217">
        <v>1346.904</v>
      </c>
      <c r="O53" s="214">
        <v>511.627</v>
      </c>
      <c r="P53" s="213">
        <v>4.718</v>
      </c>
      <c r="Q53" s="214">
        <v>144.37099999999998</v>
      </c>
      <c r="R53" s="213">
        <f t="shared" si="11"/>
        <v>2007.62</v>
      </c>
      <c r="S53" s="216">
        <f t="shared" si="12"/>
        <v>0.004107626206555352</v>
      </c>
      <c r="T53" s="215">
        <v>1800.482</v>
      </c>
      <c r="U53" s="214">
        <v>215.40699999999998</v>
      </c>
      <c r="V53" s="213">
        <v>14.852999999999994</v>
      </c>
      <c r="W53" s="214">
        <v>154.81400000000002</v>
      </c>
      <c r="X53" s="213">
        <f t="shared" si="13"/>
        <v>2185.556</v>
      </c>
      <c r="Y53" s="212">
        <f t="shared" si="14"/>
        <v>-0.08141452335241017</v>
      </c>
    </row>
    <row r="54" spans="1:25" s="220" customFormat="1" ht="19.5" customHeight="1">
      <c r="A54" s="227" t="s">
        <v>56</v>
      </c>
      <c r="B54" s="224">
        <f>SUM(B55:B58)</f>
        <v>353.687</v>
      </c>
      <c r="C54" s="223">
        <f>SUM(C55:C58)</f>
        <v>28.147000000000002</v>
      </c>
      <c r="D54" s="222">
        <f>SUM(D55:D58)</f>
        <v>0</v>
      </c>
      <c r="E54" s="223">
        <f>SUM(E55:E58)</f>
        <v>0</v>
      </c>
      <c r="F54" s="222">
        <f t="shared" si="8"/>
        <v>381.834</v>
      </c>
      <c r="G54" s="225">
        <f t="shared" si="9"/>
        <v>0.007374826889036719</v>
      </c>
      <c r="H54" s="224">
        <f>SUM(H55:H58)</f>
        <v>294.57500000000005</v>
      </c>
      <c r="I54" s="223">
        <f>SUM(I55:I58)</f>
        <v>101.943</v>
      </c>
      <c r="J54" s="222">
        <f>SUM(J55:J58)</f>
        <v>0.507</v>
      </c>
      <c r="K54" s="223">
        <f>SUM(K55:K58)</f>
        <v>0.649</v>
      </c>
      <c r="L54" s="222">
        <f t="shared" si="10"/>
        <v>397.67400000000004</v>
      </c>
      <c r="M54" s="226">
        <f t="shared" si="16"/>
        <v>-0.039831620875390494</v>
      </c>
      <c r="N54" s="224">
        <f>SUM(N55:N58)</f>
        <v>2955.2059999999997</v>
      </c>
      <c r="O54" s="223">
        <f>SUM(O55:O58)</f>
        <v>597.761</v>
      </c>
      <c r="P54" s="222">
        <f>SUM(P55:P58)</f>
        <v>88.47200000000001</v>
      </c>
      <c r="Q54" s="223">
        <f>SUM(Q55:Q58)</f>
        <v>138.13400000000004</v>
      </c>
      <c r="R54" s="222">
        <f t="shared" si="11"/>
        <v>3779.573</v>
      </c>
      <c r="S54" s="225">
        <f t="shared" si="12"/>
        <v>0.007733073541999499</v>
      </c>
      <c r="T54" s="224">
        <f>SUM(T55:T58)</f>
        <v>4031.6239999999993</v>
      </c>
      <c r="U54" s="223">
        <f>SUM(U55:U58)</f>
        <v>1682.1040000000003</v>
      </c>
      <c r="V54" s="222">
        <f>SUM(V55:V58)</f>
        <v>1.69</v>
      </c>
      <c r="W54" s="223">
        <f>SUM(W55:W58)</f>
        <v>491.34000000000003</v>
      </c>
      <c r="X54" s="222">
        <f t="shared" si="13"/>
        <v>6206.757999999999</v>
      </c>
      <c r="Y54" s="221">
        <f t="shared" si="14"/>
        <v>-0.39105520144332995</v>
      </c>
    </row>
    <row r="55" spans="1:25" ht="19.5" customHeight="1">
      <c r="A55" s="219" t="s">
        <v>347</v>
      </c>
      <c r="B55" s="217">
        <v>220.755</v>
      </c>
      <c r="C55" s="214">
        <v>6.677</v>
      </c>
      <c r="D55" s="213">
        <v>0</v>
      </c>
      <c r="E55" s="214">
        <v>0</v>
      </c>
      <c r="F55" s="213">
        <f t="shared" si="8"/>
        <v>227.432</v>
      </c>
      <c r="G55" s="216">
        <f t="shared" si="9"/>
        <v>0.004392672284362836</v>
      </c>
      <c r="H55" s="217">
        <v>121.304</v>
      </c>
      <c r="I55" s="214">
        <v>18.66</v>
      </c>
      <c r="J55" s="213"/>
      <c r="K55" s="214"/>
      <c r="L55" s="213">
        <f t="shared" si="10"/>
        <v>139.964</v>
      </c>
      <c r="M55" s="218">
        <f t="shared" si="16"/>
        <v>0.6249321254036753</v>
      </c>
      <c r="N55" s="217">
        <v>1666.0510000000002</v>
      </c>
      <c r="O55" s="214">
        <v>112.083</v>
      </c>
      <c r="P55" s="213">
        <v>0</v>
      </c>
      <c r="Q55" s="214">
        <v>0.2</v>
      </c>
      <c r="R55" s="213">
        <f t="shared" si="11"/>
        <v>1778.3340000000003</v>
      </c>
      <c r="S55" s="216">
        <f t="shared" si="12"/>
        <v>0.0036385029748699496</v>
      </c>
      <c r="T55" s="215">
        <v>1969.4649999999995</v>
      </c>
      <c r="U55" s="214">
        <v>360.63900000000007</v>
      </c>
      <c r="V55" s="213">
        <v>0.49</v>
      </c>
      <c r="W55" s="214">
        <v>33.292</v>
      </c>
      <c r="X55" s="213">
        <f t="shared" si="13"/>
        <v>2363.885999999999</v>
      </c>
      <c r="Y55" s="212">
        <f t="shared" si="14"/>
        <v>-0.24770737675167032</v>
      </c>
    </row>
    <row r="56" spans="1:25" ht="19.5" customHeight="1">
      <c r="A56" s="219" t="s">
        <v>345</v>
      </c>
      <c r="B56" s="217">
        <v>109.042</v>
      </c>
      <c r="C56" s="214">
        <v>0.744</v>
      </c>
      <c r="D56" s="213">
        <v>0</v>
      </c>
      <c r="E56" s="214">
        <v>0</v>
      </c>
      <c r="F56" s="213">
        <f t="shared" si="8"/>
        <v>109.786</v>
      </c>
      <c r="G56" s="216">
        <f t="shared" si="9"/>
        <v>0.0021204312471906255</v>
      </c>
      <c r="H56" s="217">
        <v>48.111000000000004</v>
      </c>
      <c r="I56" s="214">
        <v>3.068</v>
      </c>
      <c r="J56" s="213">
        <v>0</v>
      </c>
      <c r="K56" s="214">
        <v>0</v>
      </c>
      <c r="L56" s="213">
        <f t="shared" si="10"/>
        <v>51.179</v>
      </c>
      <c r="M56" s="218">
        <f t="shared" si="16"/>
        <v>1.145137654115946</v>
      </c>
      <c r="N56" s="217">
        <v>737.0149999999999</v>
      </c>
      <c r="O56" s="214">
        <v>15.583</v>
      </c>
      <c r="P56" s="213">
        <v>0.75</v>
      </c>
      <c r="Q56" s="214">
        <v>0</v>
      </c>
      <c r="R56" s="213">
        <f t="shared" si="11"/>
        <v>753.3479999999998</v>
      </c>
      <c r="S56" s="216">
        <f t="shared" si="12"/>
        <v>0.0015413633991771657</v>
      </c>
      <c r="T56" s="215">
        <v>1004.9250000000001</v>
      </c>
      <c r="U56" s="214">
        <v>121.25000000000001</v>
      </c>
      <c r="V56" s="213">
        <v>0</v>
      </c>
      <c r="W56" s="214">
        <v>0.07</v>
      </c>
      <c r="X56" s="213">
        <f t="shared" si="13"/>
        <v>1126.2450000000001</v>
      </c>
      <c r="Y56" s="212">
        <f t="shared" si="14"/>
        <v>-0.3310975853388919</v>
      </c>
    </row>
    <row r="57" spans="1:25" ht="19.5" customHeight="1">
      <c r="A57" s="219" t="s">
        <v>346</v>
      </c>
      <c r="B57" s="217">
        <v>23.626</v>
      </c>
      <c r="C57" s="214">
        <v>20.610000000000003</v>
      </c>
      <c r="D57" s="213">
        <v>0</v>
      </c>
      <c r="E57" s="214">
        <v>0</v>
      </c>
      <c r="F57" s="213">
        <f t="shared" si="8"/>
        <v>44.236000000000004</v>
      </c>
      <c r="G57" s="216">
        <f t="shared" si="9"/>
        <v>0.0008543839528785503</v>
      </c>
      <c r="H57" s="217">
        <v>14.848</v>
      </c>
      <c r="I57" s="214">
        <v>29.984</v>
      </c>
      <c r="J57" s="213">
        <v>0.21</v>
      </c>
      <c r="K57" s="214">
        <v>0.03</v>
      </c>
      <c r="L57" s="213">
        <f t="shared" si="10"/>
        <v>45.072</v>
      </c>
      <c r="M57" s="218">
        <f t="shared" si="16"/>
        <v>-0.018548100816471402</v>
      </c>
      <c r="N57" s="217">
        <v>305.25199999999995</v>
      </c>
      <c r="O57" s="214">
        <v>282.491</v>
      </c>
      <c r="P57" s="213">
        <v>0.7849999999999999</v>
      </c>
      <c r="Q57" s="214">
        <v>0.11599999999999999</v>
      </c>
      <c r="R57" s="213">
        <f t="shared" si="11"/>
        <v>588.6439999999999</v>
      </c>
      <c r="S57" s="216">
        <f t="shared" si="12"/>
        <v>0.001204376087472514</v>
      </c>
      <c r="T57" s="215">
        <v>341.69199999999995</v>
      </c>
      <c r="U57" s="214">
        <v>581.895</v>
      </c>
      <c r="V57" s="213">
        <v>0.8029999999999999</v>
      </c>
      <c r="W57" s="214">
        <v>0.03</v>
      </c>
      <c r="X57" s="213">
        <f t="shared" si="13"/>
        <v>924.42</v>
      </c>
      <c r="Y57" s="212">
        <f t="shared" si="14"/>
        <v>-0.36322883537785866</v>
      </c>
    </row>
    <row r="58" spans="1:25" ht="19.5" customHeight="1" thickBot="1">
      <c r="A58" s="219" t="s">
        <v>277</v>
      </c>
      <c r="B58" s="217">
        <v>0.264</v>
      </c>
      <c r="C58" s="214">
        <v>0.116</v>
      </c>
      <c r="D58" s="213">
        <v>0</v>
      </c>
      <c r="E58" s="214">
        <v>0</v>
      </c>
      <c r="F58" s="213">
        <f t="shared" si="8"/>
        <v>0.38</v>
      </c>
      <c r="G58" s="216">
        <f t="shared" si="9"/>
        <v>7.339404604707683E-06</v>
      </c>
      <c r="H58" s="217">
        <v>110.31200000000001</v>
      </c>
      <c r="I58" s="214">
        <v>50.230999999999995</v>
      </c>
      <c r="J58" s="213">
        <v>0.297</v>
      </c>
      <c r="K58" s="214">
        <v>0.619</v>
      </c>
      <c r="L58" s="213">
        <f t="shared" si="10"/>
        <v>161.459</v>
      </c>
      <c r="M58" s="218">
        <f t="shared" si="16"/>
        <v>-0.9976464613307403</v>
      </c>
      <c r="N58" s="217">
        <v>246.888</v>
      </c>
      <c r="O58" s="214">
        <v>187.60400000000004</v>
      </c>
      <c r="P58" s="213">
        <v>86.93700000000001</v>
      </c>
      <c r="Q58" s="214">
        <v>137.81800000000004</v>
      </c>
      <c r="R58" s="213">
        <f t="shared" si="11"/>
        <v>659.2470000000001</v>
      </c>
      <c r="S58" s="216">
        <f t="shared" si="12"/>
        <v>0.0013488310804798702</v>
      </c>
      <c r="T58" s="215">
        <v>715.5419999999999</v>
      </c>
      <c r="U58" s="214">
        <v>618.32</v>
      </c>
      <c r="V58" s="213">
        <v>0.397</v>
      </c>
      <c r="W58" s="214">
        <v>457.94800000000004</v>
      </c>
      <c r="X58" s="213">
        <f t="shared" si="13"/>
        <v>1792.207</v>
      </c>
      <c r="Y58" s="212">
        <f t="shared" si="14"/>
        <v>-0.6321591200123646</v>
      </c>
    </row>
    <row r="59" spans="1:25" s="204" customFormat="1" ht="19.5" customHeight="1" thickBot="1">
      <c r="A59" s="211" t="s">
        <v>55</v>
      </c>
      <c r="B59" s="208">
        <v>83.88199999999999</v>
      </c>
      <c r="C59" s="207">
        <v>0</v>
      </c>
      <c r="D59" s="206">
        <v>0.22</v>
      </c>
      <c r="E59" s="207">
        <v>0.22</v>
      </c>
      <c r="F59" s="206">
        <f t="shared" si="8"/>
        <v>84.32199999999999</v>
      </c>
      <c r="G59" s="209">
        <f t="shared" si="9"/>
        <v>0.0016286138817846346</v>
      </c>
      <c r="H59" s="208">
        <v>91.27999999999997</v>
      </c>
      <c r="I59" s="207">
        <v>27.456000000000003</v>
      </c>
      <c r="J59" s="206"/>
      <c r="K59" s="207"/>
      <c r="L59" s="206">
        <f t="shared" si="10"/>
        <v>118.73599999999998</v>
      </c>
      <c r="M59" s="210">
        <f t="shared" si="16"/>
        <v>-0.28983627543457746</v>
      </c>
      <c r="N59" s="208">
        <v>851.1220000000001</v>
      </c>
      <c r="O59" s="207">
        <v>30.582</v>
      </c>
      <c r="P59" s="206">
        <v>0.74</v>
      </c>
      <c r="Q59" s="207">
        <v>0.31</v>
      </c>
      <c r="R59" s="206">
        <f t="shared" si="11"/>
        <v>882.754</v>
      </c>
      <c r="S59" s="209">
        <f t="shared" si="12"/>
        <v>0.0018061303754403543</v>
      </c>
      <c r="T59" s="208">
        <v>890.1650000000005</v>
      </c>
      <c r="U59" s="207">
        <v>113.43799999999999</v>
      </c>
      <c r="V59" s="206">
        <v>0.692</v>
      </c>
      <c r="W59" s="207">
        <v>65.88100000000001</v>
      </c>
      <c r="X59" s="206">
        <f t="shared" si="13"/>
        <v>1070.1760000000006</v>
      </c>
      <c r="Y59" s="205">
        <f t="shared" si="14"/>
        <v>-0.1751319409143921</v>
      </c>
    </row>
    <row r="60" ht="14.25" thickTop="1">
      <c r="A60" s="116" t="s">
        <v>391</v>
      </c>
    </row>
    <row r="61" ht="13.5">
      <c r="A61" s="116" t="s">
        <v>54</v>
      </c>
    </row>
    <row r="62" ht="13.5">
      <c r="A62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60:Y65536 M60:M65536 Y3 M3 M5 Y5 Y7:Y8 M7:M8">
    <cfRule type="cellIs" priority="4" dxfId="101" operator="lessThan" stopIfTrue="1">
      <formula>0</formula>
    </cfRule>
  </conditionalFormatting>
  <conditionalFormatting sqref="Y9:Y59 M9:M59">
    <cfRule type="cellIs" priority="5" dxfId="101" operator="lessThan" stopIfTrue="1">
      <formula>0</formula>
    </cfRule>
    <cfRule type="cellIs" priority="6" dxfId="103" operator="greaterThanOrEqual" stopIfTrue="1">
      <formula>0</formula>
    </cfRule>
  </conditionalFormatting>
  <conditionalFormatting sqref="Y53 M53">
    <cfRule type="cellIs" priority="2" dxfId="101" operator="lessThan" stopIfTrue="1">
      <formula>0</formula>
    </cfRule>
    <cfRule type="cellIs" priority="3" dxfId="103" operator="greaterThanOrEqual" stopIfTrue="1">
      <formula>0</formula>
    </cfRule>
  </conditionalFormatting>
  <conditionalFormatting sqref="M6 Y6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4:W5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T44" sqref="T44:W44"/>
    </sheetView>
  </sheetViews>
  <sheetFormatPr defaultColWidth="8.00390625" defaultRowHeight="15"/>
  <cols>
    <col min="1" max="1" width="20.28125" style="123" customWidth="1"/>
    <col min="2" max="2" width="8.5742187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421875" style="123" bestFit="1" customWidth="1"/>
    <col min="7" max="7" width="11.28125" style="123" customWidth="1"/>
    <col min="8" max="8" width="9.28125" style="123" bestFit="1" customWidth="1"/>
    <col min="9" max="9" width="9.7109375" style="123" bestFit="1" customWidth="1"/>
    <col min="10" max="10" width="8.57421875" style="123" customWidth="1"/>
    <col min="11" max="11" width="9.7109375" style="123" bestFit="1" customWidth="1"/>
    <col min="12" max="12" width="9.28125" style="123" bestFit="1" customWidth="1"/>
    <col min="13" max="13" width="9.421875" style="123" customWidth="1"/>
    <col min="14" max="14" width="9.7109375" style="123" customWidth="1"/>
    <col min="15" max="15" width="10.8515625" style="123" customWidth="1"/>
    <col min="16" max="16" width="9.57421875" style="123" customWidth="1"/>
    <col min="17" max="17" width="10.140625" style="123" customWidth="1"/>
    <col min="18" max="18" width="10.57421875" style="123" customWidth="1"/>
    <col min="19" max="19" width="11.00390625" style="123" customWidth="1"/>
    <col min="20" max="20" width="10.421875" style="123" customWidth="1"/>
    <col min="21" max="23" width="10.28125" style="123" customWidth="1"/>
    <col min="24" max="24" width="10.421875" style="123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87" t="s">
        <v>28</v>
      </c>
      <c r="Y1" s="588"/>
    </row>
    <row r="2" ht="5.25" customHeight="1" thickBot="1"/>
    <row r="3" spans="1:25" ht="24.75" customHeight="1" thickTop="1">
      <c r="A3" s="645" t="s">
        <v>71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7"/>
    </row>
    <row r="4" spans="1:25" ht="21" customHeight="1" thickBot="1">
      <c r="A4" s="656" t="s">
        <v>45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54" customFormat="1" ht="18" customHeight="1" thickBot="1" thickTop="1">
      <c r="A5" s="592" t="s">
        <v>70</v>
      </c>
      <c r="B5" s="662" t="s">
        <v>36</v>
      </c>
      <c r="C5" s="663"/>
      <c r="D5" s="663"/>
      <c r="E5" s="663"/>
      <c r="F5" s="663"/>
      <c r="G5" s="663"/>
      <c r="H5" s="663"/>
      <c r="I5" s="663"/>
      <c r="J5" s="664"/>
      <c r="K5" s="664"/>
      <c r="L5" s="664"/>
      <c r="M5" s="665"/>
      <c r="N5" s="662" t="s">
        <v>35</v>
      </c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6"/>
    </row>
    <row r="6" spans="1:25" s="163" customFormat="1" ht="26.25" customHeight="1" thickBot="1">
      <c r="A6" s="593"/>
      <c r="B6" s="651" t="s">
        <v>155</v>
      </c>
      <c r="C6" s="652"/>
      <c r="D6" s="652"/>
      <c r="E6" s="652"/>
      <c r="F6" s="652"/>
      <c r="G6" s="648" t="s">
        <v>34</v>
      </c>
      <c r="H6" s="651" t="s">
        <v>156</v>
      </c>
      <c r="I6" s="652"/>
      <c r="J6" s="652"/>
      <c r="K6" s="652"/>
      <c r="L6" s="652"/>
      <c r="M6" s="659" t="s">
        <v>33</v>
      </c>
      <c r="N6" s="651" t="s">
        <v>157</v>
      </c>
      <c r="O6" s="652"/>
      <c r="P6" s="652"/>
      <c r="Q6" s="652"/>
      <c r="R6" s="652"/>
      <c r="S6" s="648" t="s">
        <v>34</v>
      </c>
      <c r="T6" s="651" t="s">
        <v>158</v>
      </c>
      <c r="U6" s="652"/>
      <c r="V6" s="652"/>
      <c r="W6" s="652"/>
      <c r="X6" s="652"/>
      <c r="Y6" s="653" t="s">
        <v>33</v>
      </c>
    </row>
    <row r="7" spans="1:25" s="163" customFormat="1" ht="26.25" customHeight="1">
      <c r="A7" s="594"/>
      <c r="B7" s="586" t="s">
        <v>22</v>
      </c>
      <c r="C7" s="582"/>
      <c r="D7" s="581" t="s">
        <v>21</v>
      </c>
      <c r="E7" s="582"/>
      <c r="F7" s="671" t="s">
        <v>17</v>
      </c>
      <c r="G7" s="649"/>
      <c r="H7" s="586" t="s">
        <v>22</v>
      </c>
      <c r="I7" s="582"/>
      <c r="J7" s="581" t="s">
        <v>21</v>
      </c>
      <c r="K7" s="582"/>
      <c r="L7" s="671" t="s">
        <v>17</v>
      </c>
      <c r="M7" s="660"/>
      <c r="N7" s="586" t="s">
        <v>22</v>
      </c>
      <c r="O7" s="582"/>
      <c r="P7" s="581" t="s">
        <v>21</v>
      </c>
      <c r="Q7" s="582"/>
      <c r="R7" s="671" t="s">
        <v>17</v>
      </c>
      <c r="S7" s="649"/>
      <c r="T7" s="586" t="s">
        <v>22</v>
      </c>
      <c r="U7" s="582"/>
      <c r="V7" s="581" t="s">
        <v>21</v>
      </c>
      <c r="W7" s="582"/>
      <c r="X7" s="671" t="s">
        <v>17</v>
      </c>
      <c r="Y7" s="654"/>
    </row>
    <row r="8" spans="1:25" s="250" customFormat="1" ht="15.75" customHeight="1" thickBot="1">
      <c r="A8" s="595"/>
      <c r="B8" s="253" t="s">
        <v>31</v>
      </c>
      <c r="C8" s="251" t="s">
        <v>30</v>
      </c>
      <c r="D8" s="252" t="s">
        <v>31</v>
      </c>
      <c r="E8" s="251" t="s">
        <v>30</v>
      </c>
      <c r="F8" s="644"/>
      <c r="G8" s="650"/>
      <c r="H8" s="253" t="s">
        <v>31</v>
      </c>
      <c r="I8" s="251" t="s">
        <v>30</v>
      </c>
      <c r="J8" s="252" t="s">
        <v>31</v>
      </c>
      <c r="K8" s="251" t="s">
        <v>30</v>
      </c>
      <c r="L8" s="644"/>
      <c r="M8" s="661"/>
      <c r="N8" s="253" t="s">
        <v>31</v>
      </c>
      <c r="O8" s="251" t="s">
        <v>30</v>
      </c>
      <c r="P8" s="252" t="s">
        <v>31</v>
      </c>
      <c r="Q8" s="251" t="s">
        <v>30</v>
      </c>
      <c r="R8" s="644"/>
      <c r="S8" s="650"/>
      <c r="T8" s="253" t="s">
        <v>31</v>
      </c>
      <c r="U8" s="251" t="s">
        <v>30</v>
      </c>
      <c r="V8" s="252" t="s">
        <v>31</v>
      </c>
      <c r="W8" s="251" t="s">
        <v>30</v>
      </c>
      <c r="X8" s="644"/>
      <c r="Y8" s="655"/>
    </row>
    <row r="9" spans="1:25" s="152" customFormat="1" ht="18" customHeight="1" thickBot="1" thickTop="1">
      <c r="A9" s="312" t="s">
        <v>24</v>
      </c>
      <c r="B9" s="304">
        <f>B10+B14+B24+B32+B40+B44</f>
        <v>27567.142000000003</v>
      </c>
      <c r="C9" s="303">
        <f>C10+C14+C24+C32+C40+C44</f>
        <v>17447.574</v>
      </c>
      <c r="D9" s="302">
        <f>D10+D14+D24+D32+D40+D44</f>
        <v>5377.886</v>
      </c>
      <c r="E9" s="303">
        <f>E10+E14+E24+E32+E40+E44</f>
        <v>1382.715</v>
      </c>
      <c r="F9" s="302">
        <f>SUM(B9:E9)</f>
        <v>51775.316999999995</v>
      </c>
      <c r="G9" s="305">
        <f>F9/$F$9</f>
        <v>1</v>
      </c>
      <c r="H9" s="304">
        <f>H10+H14+H24+H32+H40+H44</f>
        <v>28769.614999999998</v>
      </c>
      <c r="I9" s="303">
        <f>I10+I14+I24+I32+I40+I44</f>
        <v>18602.624999999996</v>
      </c>
      <c r="J9" s="302">
        <f>J10+J14+J24+J32+J40+J44</f>
        <v>4645.632999999999</v>
      </c>
      <c r="K9" s="303">
        <f>K10+K14+K24+K32+K40+K44</f>
        <v>2074.9030000000002</v>
      </c>
      <c r="L9" s="302">
        <f>SUM(H9:K9)</f>
        <v>54092.77599999999</v>
      </c>
      <c r="M9" s="429">
        <f>IF(ISERROR(F9/L9-1),"         /0",(F9/L9-1))</f>
        <v>-0.0428423011605098</v>
      </c>
      <c r="N9" s="304">
        <f>N10+N14+N24+N32+N40+N44</f>
        <v>273903.4169999999</v>
      </c>
      <c r="O9" s="303">
        <f>O10+O14+O24+O32+O40+O44</f>
        <v>155740.92500000002</v>
      </c>
      <c r="P9" s="302">
        <f>P10+P14+P24+P32+P40+P44</f>
        <v>43581.73999999998</v>
      </c>
      <c r="Q9" s="303">
        <f>Q10+Q14+Q24+Q32+Q40+Q44</f>
        <v>15528.224999999999</v>
      </c>
      <c r="R9" s="302">
        <f>SUM(N9:Q9)</f>
        <v>488754.3069999999</v>
      </c>
      <c r="S9" s="305">
        <f>R9/$R$9</f>
        <v>1</v>
      </c>
      <c r="T9" s="304">
        <f>T10+T14+T24+T32+T40+T44</f>
        <v>272247.1349999998</v>
      </c>
      <c r="U9" s="303">
        <f>U10+U14+U24+U32+U40+U44</f>
        <v>157260.67999999993</v>
      </c>
      <c r="V9" s="302">
        <f>V10+V14+V24+V32+V40+V44</f>
        <v>35709.46800000001</v>
      </c>
      <c r="W9" s="303">
        <f>W10+W14+W24+W32+W40+W44</f>
        <v>16262.867000000002</v>
      </c>
      <c r="X9" s="302">
        <f>SUM(T9:W9)</f>
        <v>481480.14999999973</v>
      </c>
      <c r="Y9" s="301">
        <f>IF(ISERROR(R9/X9-1),"         /0",(R9/X9-1))</f>
        <v>0.01510790631763359</v>
      </c>
    </row>
    <row r="10" spans="1:25" s="267" customFormat="1" ht="19.5" customHeight="1" thickTop="1">
      <c r="A10" s="276" t="s">
        <v>60</v>
      </c>
      <c r="B10" s="273">
        <f>SUM(B11:B13)</f>
        <v>17746.111</v>
      </c>
      <c r="C10" s="272">
        <f>SUM(C11:C13)</f>
        <v>7199.5289999999995</v>
      </c>
      <c r="D10" s="271">
        <f>SUM(D11:D13)</f>
        <v>4790.188</v>
      </c>
      <c r="E10" s="270">
        <f>SUM(E11:E13)</f>
        <v>810.88</v>
      </c>
      <c r="F10" s="271">
        <f aca="true" t="shared" si="0" ref="F10:F44">SUM(B10:E10)</f>
        <v>30546.708000000002</v>
      </c>
      <c r="G10" s="274">
        <f aca="true" t="shared" si="1" ref="G10:G44">F10/$F$9</f>
        <v>0.589985919352266</v>
      </c>
      <c r="H10" s="273">
        <f>SUM(H11:H13)</f>
        <v>17474.539</v>
      </c>
      <c r="I10" s="272">
        <f>SUM(I11:I13)</f>
        <v>8986.318</v>
      </c>
      <c r="J10" s="271">
        <f>SUM(J11:J13)</f>
        <v>4535.596</v>
      </c>
      <c r="K10" s="270">
        <f>SUM(K11:K13)</f>
        <v>1833.3120000000004</v>
      </c>
      <c r="L10" s="271">
        <f aca="true" t="shared" si="2" ref="L10:L44">SUM(H10:K10)</f>
        <v>32829.765</v>
      </c>
      <c r="M10" s="275">
        <f aca="true" t="shared" si="3" ref="M10:M22">IF(ISERROR(F10/L10-1),"         /0",(F10/L10-1))</f>
        <v>-0.06954228883453772</v>
      </c>
      <c r="N10" s="273">
        <f>SUM(N11:N13)</f>
        <v>180217.48399999994</v>
      </c>
      <c r="O10" s="272">
        <f>SUM(O11:O13)</f>
        <v>70299.37100000003</v>
      </c>
      <c r="P10" s="271">
        <f>SUM(P11:P13)</f>
        <v>40463.41899999999</v>
      </c>
      <c r="Q10" s="270">
        <f>SUM(Q11:Q13)</f>
        <v>10295.698999999999</v>
      </c>
      <c r="R10" s="271">
        <f aca="true" t="shared" si="4" ref="R10:R44">SUM(N10:Q10)</f>
        <v>301275.973</v>
      </c>
      <c r="S10" s="274">
        <f aca="true" t="shared" si="5" ref="S10:S44">R10/$R$9</f>
        <v>0.6164159961049716</v>
      </c>
      <c r="T10" s="273">
        <f>SUM(T11:T13)</f>
        <v>180437.00999999978</v>
      </c>
      <c r="U10" s="272">
        <f>SUM(U11:U13)</f>
        <v>82303.98099999994</v>
      </c>
      <c r="V10" s="271">
        <f>SUM(V11:V13)</f>
        <v>34159.009</v>
      </c>
      <c r="W10" s="270">
        <f>SUM(W11:W13)</f>
        <v>10593.728000000001</v>
      </c>
      <c r="X10" s="271">
        <f aca="true" t="shared" si="6" ref="X10:X41">SUM(T10:W10)</f>
        <v>307493.7279999997</v>
      </c>
      <c r="Y10" s="268">
        <f aca="true" t="shared" si="7" ref="Y10:Y44">IF(ISERROR(R10/X10-1),"         /0",IF(R10/X10&gt;5,"  *  ",(R10/X10-1)))</f>
        <v>-0.020220753901034727</v>
      </c>
    </row>
    <row r="11" spans="1:25" ht="19.5" customHeight="1">
      <c r="A11" s="219" t="s">
        <v>352</v>
      </c>
      <c r="B11" s="217">
        <v>17524.639</v>
      </c>
      <c r="C11" s="214">
        <v>7079.383</v>
      </c>
      <c r="D11" s="213">
        <v>4751.8460000000005</v>
      </c>
      <c r="E11" s="265">
        <v>810.88</v>
      </c>
      <c r="F11" s="213">
        <f t="shared" si="0"/>
        <v>30166.748</v>
      </c>
      <c r="G11" s="216">
        <f t="shared" si="1"/>
        <v>0.582647287316464</v>
      </c>
      <c r="H11" s="217">
        <v>17122.607</v>
      </c>
      <c r="I11" s="214">
        <v>8857.422999999999</v>
      </c>
      <c r="J11" s="213">
        <v>4535.596</v>
      </c>
      <c r="K11" s="265">
        <v>1833.3120000000004</v>
      </c>
      <c r="L11" s="213">
        <f t="shared" si="2"/>
        <v>32348.938</v>
      </c>
      <c r="M11" s="218">
        <f t="shared" si="3"/>
        <v>-0.06745785595805331</v>
      </c>
      <c r="N11" s="217">
        <v>177468.19999999992</v>
      </c>
      <c r="O11" s="214">
        <v>69312.50200000002</v>
      </c>
      <c r="P11" s="213">
        <v>40425.07699999999</v>
      </c>
      <c r="Q11" s="265">
        <v>10295.698999999999</v>
      </c>
      <c r="R11" s="213">
        <f t="shared" si="4"/>
        <v>297501.47799999994</v>
      </c>
      <c r="S11" s="216">
        <f t="shared" si="5"/>
        <v>0.6086933122412361</v>
      </c>
      <c r="T11" s="217">
        <v>176392.35999999978</v>
      </c>
      <c r="U11" s="214">
        <v>81146.85699999995</v>
      </c>
      <c r="V11" s="213">
        <v>34159.009</v>
      </c>
      <c r="W11" s="265">
        <v>10593.728000000001</v>
      </c>
      <c r="X11" s="213">
        <f t="shared" si="6"/>
        <v>302291.95399999974</v>
      </c>
      <c r="Y11" s="212">
        <f t="shared" si="7"/>
        <v>-0.015847183282952315</v>
      </c>
    </row>
    <row r="12" spans="1:25" ht="19.5" customHeight="1">
      <c r="A12" s="219" t="s">
        <v>353</v>
      </c>
      <c r="B12" s="217">
        <v>209.75599999999997</v>
      </c>
      <c r="C12" s="214">
        <v>120.146</v>
      </c>
      <c r="D12" s="213">
        <v>0</v>
      </c>
      <c r="E12" s="265">
        <v>0</v>
      </c>
      <c r="F12" s="213">
        <f t="shared" si="0"/>
        <v>329.902</v>
      </c>
      <c r="G12" s="216">
        <f t="shared" si="1"/>
        <v>0.006371800678690196</v>
      </c>
      <c r="H12" s="217">
        <v>140.23399999999998</v>
      </c>
      <c r="I12" s="214">
        <v>128.026</v>
      </c>
      <c r="J12" s="213"/>
      <c r="K12" s="265"/>
      <c r="L12" s="213">
        <f t="shared" si="2"/>
        <v>268.26</v>
      </c>
      <c r="M12" s="218">
        <f t="shared" si="3"/>
        <v>0.2297845373891001</v>
      </c>
      <c r="N12" s="217">
        <v>1511.9529999999995</v>
      </c>
      <c r="O12" s="214">
        <v>982.91</v>
      </c>
      <c r="P12" s="213"/>
      <c r="Q12" s="265"/>
      <c r="R12" s="213">
        <f t="shared" si="4"/>
        <v>2494.8629999999994</v>
      </c>
      <c r="S12" s="216">
        <f t="shared" si="5"/>
        <v>0.005104534045569035</v>
      </c>
      <c r="T12" s="217">
        <v>1513.5129999999997</v>
      </c>
      <c r="U12" s="214">
        <v>1147.595</v>
      </c>
      <c r="V12" s="213"/>
      <c r="W12" s="265"/>
      <c r="X12" s="213">
        <f t="shared" si="6"/>
        <v>2661.1079999999997</v>
      </c>
      <c r="Y12" s="212">
        <f t="shared" si="7"/>
        <v>-0.062472098088465544</v>
      </c>
    </row>
    <row r="13" spans="1:25" ht="19.5" customHeight="1" thickBot="1">
      <c r="A13" s="242" t="s">
        <v>354</v>
      </c>
      <c r="B13" s="239">
        <v>11.716</v>
      </c>
      <c r="C13" s="238">
        <v>0</v>
      </c>
      <c r="D13" s="237">
        <v>38.342</v>
      </c>
      <c r="E13" s="281">
        <v>0</v>
      </c>
      <c r="F13" s="237">
        <f t="shared" si="0"/>
        <v>50.058</v>
      </c>
      <c r="G13" s="240">
        <f t="shared" si="1"/>
        <v>0.0009668313571117296</v>
      </c>
      <c r="H13" s="239">
        <v>211.698</v>
      </c>
      <c r="I13" s="238">
        <v>0.869</v>
      </c>
      <c r="J13" s="237"/>
      <c r="K13" s="281"/>
      <c r="L13" s="237">
        <f t="shared" si="2"/>
        <v>212.567</v>
      </c>
      <c r="M13" s="241">
        <f t="shared" si="3"/>
        <v>-0.7645071906739993</v>
      </c>
      <c r="N13" s="239">
        <v>1237.3309999999997</v>
      </c>
      <c r="O13" s="238">
        <v>3.9589999999999996</v>
      </c>
      <c r="P13" s="237">
        <v>38.342</v>
      </c>
      <c r="Q13" s="281"/>
      <c r="R13" s="237">
        <f t="shared" si="4"/>
        <v>1279.6319999999998</v>
      </c>
      <c r="S13" s="240">
        <f t="shared" si="5"/>
        <v>0.002618149818166206</v>
      </c>
      <c r="T13" s="239">
        <v>2531.1369999999997</v>
      </c>
      <c r="U13" s="238">
        <v>9.528999999999998</v>
      </c>
      <c r="V13" s="237">
        <v>0</v>
      </c>
      <c r="W13" s="281">
        <v>0</v>
      </c>
      <c r="X13" s="237">
        <f t="shared" si="6"/>
        <v>2540.6659999999997</v>
      </c>
      <c r="Y13" s="236">
        <f t="shared" si="7"/>
        <v>-0.4963399360640084</v>
      </c>
    </row>
    <row r="14" spans="1:25" s="267" customFormat="1" ht="19.5" customHeight="1">
      <c r="A14" s="276" t="s">
        <v>59</v>
      </c>
      <c r="B14" s="273">
        <f>SUM(B15:B23)</f>
        <v>4214.008000000001</v>
      </c>
      <c r="C14" s="272">
        <f>SUM(C15:C23)</f>
        <v>5409.539</v>
      </c>
      <c r="D14" s="271">
        <f>SUM(D15:D23)</f>
        <v>565.746</v>
      </c>
      <c r="E14" s="270">
        <f>SUM(E15:E23)</f>
        <v>503.75899999999996</v>
      </c>
      <c r="F14" s="271">
        <f t="shared" si="0"/>
        <v>10693.052</v>
      </c>
      <c r="G14" s="274">
        <f t="shared" si="1"/>
        <v>0.20652798707152292</v>
      </c>
      <c r="H14" s="273">
        <f>SUM(H15:H23)</f>
        <v>4279.084</v>
      </c>
      <c r="I14" s="272">
        <f>SUM(I15:I23)</f>
        <v>5053.259</v>
      </c>
      <c r="J14" s="271">
        <f>SUM(J15:J23)</f>
        <v>73.218</v>
      </c>
      <c r="K14" s="270">
        <f>SUM(K15:K23)</f>
        <v>197.92999999999998</v>
      </c>
      <c r="L14" s="271">
        <f t="shared" si="2"/>
        <v>9603.491000000002</v>
      </c>
      <c r="M14" s="275">
        <f t="shared" si="3"/>
        <v>0.11345468017828075</v>
      </c>
      <c r="N14" s="273">
        <f>SUM(N15:N23)</f>
        <v>38968.994</v>
      </c>
      <c r="O14" s="272">
        <f>SUM(O15:O23)</f>
        <v>46067.46799999999</v>
      </c>
      <c r="P14" s="271">
        <f>SUM(P15:P23)</f>
        <v>1791.3289999999997</v>
      </c>
      <c r="Q14" s="270">
        <f>SUM(Q15:Q23)</f>
        <v>3898.7429999999995</v>
      </c>
      <c r="R14" s="271">
        <f t="shared" si="4"/>
        <v>90726.534</v>
      </c>
      <c r="S14" s="274">
        <f t="shared" si="5"/>
        <v>0.18562810127829732</v>
      </c>
      <c r="T14" s="273">
        <f>SUM(T15:T23)</f>
        <v>37150.04099999999</v>
      </c>
      <c r="U14" s="272">
        <f>SUM(U15:U23)</f>
        <v>39233.223</v>
      </c>
      <c r="V14" s="271">
        <f>SUM(V15:V23)</f>
        <v>1053.1749999999997</v>
      </c>
      <c r="W14" s="270">
        <f>SUM(W15:W23)</f>
        <v>3652.467000000001</v>
      </c>
      <c r="X14" s="271">
        <f t="shared" si="6"/>
        <v>81088.906</v>
      </c>
      <c r="Y14" s="268">
        <f t="shared" si="7"/>
        <v>0.11885260851835877</v>
      </c>
    </row>
    <row r="15" spans="1:25" ht="19.5" customHeight="1">
      <c r="A15" s="234" t="s">
        <v>359</v>
      </c>
      <c r="B15" s="231">
        <v>865.146</v>
      </c>
      <c r="C15" s="229">
        <v>1389.098</v>
      </c>
      <c r="D15" s="230">
        <v>563.416</v>
      </c>
      <c r="E15" s="277">
        <v>40.707</v>
      </c>
      <c r="F15" s="213">
        <f t="shared" si="0"/>
        <v>2858.3669999999997</v>
      </c>
      <c r="G15" s="216">
        <f t="shared" si="1"/>
        <v>0.055207136636169704</v>
      </c>
      <c r="H15" s="217">
        <v>581.1329999999999</v>
      </c>
      <c r="I15" s="229">
        <v>1068.848</v>
      </c>
      <c r="J15" s="230"/>
      <c r="K15" s="229">
        <v>0.09</v>
      </c>
      <c r="L15" s="213">
        <f t="shared" si="2"/>
        <v>1650.0709999999997</v>
      </c>
      <c r="M15" s="233">
        <f t="shared" si="3"/>
        <v>0.7322690962994927</v>
      </c>
      <c r="N15" s="231">
        <v>6326.181</v>
      </c>
      <c r="O15" s="229">
        <v>11452.153000000002</v>
      </c>
      <c r="P15" s="230">
        <v>753.558</v>
      </c>
      <c r="Q15" s="229">
        <v>136.661</v>
      </c>
      <c r="R15" s="230">
        <f t="shared" si="4"/>
        <v>18668.553000000004</v>
      </c>
      <c r="S15" s="232">
        <f t="shared" si="5"/>
        <v>0.03819619128184994</v>
      </c>
      <c r="T15" s="235">
        <v>2767.548</v>
      </c>
      <c r="U15" s="229">
        <v>5954.681999999999</v>
      </c>
      <c r="V15" s="230">
        <v>0</v>
      </c>
      <c r="W15" s="277">
        <v>4.904999999999999</v>
      </c>
      <c r="X15" s="230">
        <f t="shared" si="6"/>
        <v>8727.135</v>
      </c>
      <c r="Y15" s="228">
        <f t="shared" si="7"/>
        <v>1.1391387895340226</v>
      </c>
    </row>
    <row r="16" spans="1:25" ht="19.5" customHeight="1">
      <c r="A16" s="234" t="s">
        <v>355</v>
      </c>
      <c r="B16" s="231">
        <v>676.342</v>
      </c>
      <c r="C16" s="229">
        <v>1233.459</v>
      </c>
      <c r="D16" s="230">
        <v>0</v>
      </c>
      <c r="E16" s="277">
        <v>0</v>
      </c>
      <c r="F16" s="230">
        <f t="shared" si="0"/>
        <v>1909.801</v>
      </c>
      <c r="G16" s="232">
        <f t="shared" si="1"/>
        <v>0.03688632171967195</v>
      </c>
      <c r="H16" s="231">
        <v>1051.231</v>
      </c>
      <c r="I16" s="229">
        <v>1335.7199999999998</v>
      </c>
      <c r="J16" s="230">
        <v>51.038000000000004</v>
      </c>
      <c r="K16" s="229">
        <v>0.15</v>
      </c>
      <c r="L16" s="230">
        <f t="shared" si="2"/>
        <v>2438.139</v>
      </c>
      <c r="M16" s="233">
        <f t="shared" si="3"/>
        <v>-0.21669724326627815</v>
      </c>
      <c r="N16" s="231">
        <v>8059.748999999999</v>
      </c>
      <c r="O16" s="229">
        <v>12202.755000000001</v>
      </c>
      <c r="P16" s="230">
        <v>458.466</v>
      </c>
      <c r="Q16" s="229">
        <v>34.55</v>
      </c>
      <c r="R16" s="230">
        <f t="shared" si="4"/>
        <v>20755.52</v>
      </c>
      <c r="S16" s="232">
        <f t="shared" si="5"/>
        <v>0.04246616286084207</v>
      </c>
      <c r="T16" s="235">
        <v>9942.231999999998</v>
      </c>
      <c r="U16" s="229">
        <v>9551.215</v>
      </c>
      <c r="V16" s="230">
        <v>656.917</v>
      </c>
      <c r="W16" s="229">
        <v>212.45300000000003</v>
      </c>
      <c r="X16" s="230">
        <f t="shared" si="6"/>
        <v>20362.817000000003</v>
      </c>
      <c r="Y16" s="228">
        <f t="shared" si="7"/>
        <v>0.019285298296399578</v>
      </c>
    </row>
    <row r="17" spans="1:25" ht="19.5" customHeight="1">
      <c r="A17" s="234" t="s">
        <v>357</v>
      </c>
      <c r="B17" s="231">
        <v>568.186</v>
      </c>
      <c r="C17" s="229">
        <v>1101.437</v>
      </c>
      <c r="D17" s="230">
        <v>0.055</v>
      </c>
      <c r="E17" s="277">
        <v>35.906</v>
      </c>
      <c r="F17" s="230">
        <f>SUM(B17:E17)</f>
        <v>1705.584</v>
      </c>
      <c r="G17" s="232">
        <f>F17/$F$9</f>
        <v>0.032942029113988816</v>
      </c>
      <c r="H17" s="231">
        <v>288.611</v>
      </c>
      <c r="I17" s="229">
        <v>923.785</v>
      </c>
      <c r="J17" s="230">
        <v>0.03</v>
      </c>
      <c r="K17" s="229">
        <v>0.02</v>
      </c>
      <c r="L17" s="230">
        <f>SUM(H17:K17)</f>
        <v>1212.446</v>
      </c>
      <c r="M17" s="233">
        <f>IF(ISERROR(F17/L17-1),"         /0",(F17/L17-1))</f>
        <v>0.40672986673220923</v>
      </c>
      <c r="N17" s="231">
        <v>4510.621000000002</v>
      </c>
      <c r="O17" s="229">
        <v>10505.788999999997</v>
      </c>
      <c r="P17" s="230">
        <v>225.29600000000002</v>
      </c>
      <c r="Q17" s="229">
        <v>679.215</v>
      </c>
      <c r="R17" s="230">
        <f>SUM(N17:Q17)</f>
        <v>15920.921</v>
      </c>
      <c r="S17" s="232">
        <f>R17/$R$9</f>
        <v>0.032574487369172185</v>
      </c>
      <c r="T17" s="235">
        <v>3318.6379999999995</v>
      </c>
      <c r="U17" s="229">
        <v>9272.683</v>
      </c>
      <c r="V17" s="230">
        <v>122.305</v>
      </c>
      <c r="W17" s="229">
        <v>247.52500000000003</v>
      </c>
      <c r="X17" s="230">
        <f>SUM(T17:W17)</f>
        <v>12961.151</v>
      </c>
      <c r="Y17" s="228">
        <f>IF(ISERROR(R17/X17-1),"         /0",IF(R17/X17&gt;5,"  *  ",(R17/X17-1)))</f>
        <v>0.22835703403193142</v>
      </c>
    </row>
    <row r="18" spans="1:25" ht="19.5" customHeight="1">
      <c r="A18" s="234" t="s">
        <v>356</v>
      </c>
      <c r="B18" s="231">
        <v>832.662</v>
      </c>
      <c r="C18" s="229">
        <v>745.371</v>
      </c>
      <c r="D18" s="230">
        <v>2</v>
      </c>
      <c r="E18" s="277">
        <v>13.306000000000001</v>
      </c>
      <c r="F18" s="230">
        <f t="shared" si="0"/>
        <v>1593.339</v>
      </c>
      <c r="G18" s="232">
        <f t="shared" si="1"/>
        <v>0.030774104193316675</v>
      </c>
      <c r="H18" s="231">
        <v>666.198</v>
      </c>
      <c r="I18" s="229">
        <v>564.324</v>
      </c>
      <c r="J18" s="230">
        <v>0.15</v>
      </c>
      <c r="K18" s="229"/>
      <c r="L18" s="230">
        <f t="shared" si="2"/>
        <v>1230.672</v>
      </c>
      <c r="M18" s="233">
        <f t="shared" si="3"/>
        <v>0.29469021802722417</v>
      </c>
      <c r="N18" s="231">
        <v>8452.462</v>
      </c>
      <c r="O18" s="229">
        <v>5901.473000000001</v>
      </c>
      <c r="P18" s="230">
        <v>168.793</v>
      </c>
      <c r="Q18" s="229">
        <v>67.882</v>
      </c>
      <c r="R18" s="230">
        <f t="shared" si="4"/>
        <v>14590.61</v>
      </c>
      <c r="S18" s="232">
        <f t="shared" si="5"/>
        <v>0.029852647416158735</v>
      </c>
      <c r="T18" s="235">
        <v>8411.500999999997</v>
      </c>
      <c r="U18" s="229">
        <v>5770.061999999999</v>
      </c>
      <c r="V18" s="230">
        <v>0.68</v>
      </c>
      <c r="W18" s="229">
        <v>150.607</v>
      </c>
      <c r="X18" s="230">
        <f t="shared" si="6"/>
        <v>14332.849999999995</v>
      </c>
      <c r="Y18" s="228">
        <f t="shared" si="7"/>
        <v>0.017983862246518045</v>
      </c>
    </row>
    <row r="19" spans="1:25" ht="19.5" customHeight="1">
      <c r="A19" s="234" t="s">
        <v>358</v>
      </c>
      <c r="B19" s="231">
        <v>596.666</v>
      </c>
      <c r="C19" s="229">
        <v>279.494</v>
      </c>
      <c r="D19" s="230">
        <v>0.275</v>
      </c>
      <c r="E19" s="277">
        <v>408.558</v>
      </c>
      <c r="F19" s="230">
        <f t="shared" si="0"/>
        <v>1284.993</v>
      </c>
      <c r="G19" s="232">
        <f t="shared" si="1"/>
        <v>0.024818640897939843</v>
      </c>
      <c r="H19" s="231">
        <v>803.367</v>
      </c>
      <c r="I19" s="229">
        <v>338.577</v>
      </c>
      <c r="J19" s="230">
        <v>22</v>
      </c>
      <c r="K19" s="229">
        <v>169.148</v>
      </c>
      <c r="L19" s="230">
        <f t="shared" si="2"/>
        <v>1333.0919999999999</v>
      </c>
      <c r="M19" s="233">
        <f t="shared" si="3"/>
        <v>-0.036080780621292385</v>
      </c>
      <c r="N19" s="231">
        <v>4890.087999999999</v>
      </c>
      <c r="O19" s="229">
        <v>2227.2819999999992</v>
      </c>
      <c r="P19" s="230">
        <v>185.216</v>
      </c>
      <c r="Q19" s="229">
        <v>2852.533</v>
      </c>
      <c r="R19" s="230">
        <f t="shared" si="4"/>
        <v>10155.118999999999</v>
      </c>
      <c r="S19" s="232">
        <f t="shared" si="5"/>
        <v>0.02077755398685418</v>
      </c>
      <c r="T19" s="235">
        <v>5501.875999999999</v>
      </c>
      <c r="U19" s="229">
        <v>3809.3500000000013</v>
      </c>
      <c r="V19" s="230">
        <v>272.833</v>
      </c>
      <c r="W19" s="229">
        <v>2946.4300000000007</v>
      </c>
      <c r="X19" s="230">
        <f t="shared" si="6"/>
        <v>12530.489000000001</v>
      </c>
      <c r="Y19" s="228">
        <f t="shared" si="7"/>
        <v>-0.18956722279553517</v>
      </c>
    </row>
    <row r="20" spans="1:25" ht="19.5" customHeight="1">
      <c r="A20" s="234" t="s">
        <v>363</v>
      </c>
      <c r="B20" s="231">
        <v>496.613</v>
      </c>
      <c r="C20" s="229">
        <v>0</v>
      </c>
      <c r="D20" s="230">
        <v>0</v>
      </c>
      <c r="E20" s="277">
        <v>0</v>
      </c>
      <c r="F20" s="230">
        <f t="shared" si="0"/>
        <v>496.613</v>
      </c>
      <c r="G20" s="232">
        <f t="shared" si="1"/>
        <v>0.009591694049888676</v>
      </c>
      <c r="H20" s="231">
        <v>682.569</v>
      </c>
      <c r="I20" s="229">
        <v>0</v>
      </c>
      <c r="J20" s="230"/>
      <c r="K20" s="229"/>
      <c r="L20" s="230">
        <f t="shared" si="2"/>
        <v>682.569</v>
      </c>
      <c r="M20" s="233">
        <f t="shared" si="3"/>
        <v>-0.27243546073730274</v>
      </c>
      <c r="N20" s="231">
        <v>4728.104</v>
      </c>
      <c r="O20" s="229">
        <v>5.1739999999999995</v>
      </c>
      <c r="P20" s="230"/>
      <c r="Q20" s="229">
        <v>53.687</v>
      </c>
      <c r="R20" s="230">
        <f t="shared" si="4"/>
        <v>4786.965</v>
      </c>
      <c r="S20" s="232">
        <f t="shared" si="5"/>
        <v>0.009794215480949206</v>
      </c>
      <c r="T20" s="235">
        <v>5349.267</v>
      </c>
      <c r="U20" s="229">
        <v>44.752</v>
      </c>
      <c r="V20" s="230">
        <v>0.32</v>
      </c>
      <c r="W20" s="229">
        <v>0.2</v>
      </c>
      <c r="X20" s="230">
        <f t="shared" si="6"/>
        <v>5394.539</v>
      </c>
      <c r="Y20" s="228">
        <f t="shared" si="7"/>
        <v>-0.11262760358206692</v>
      </c>
    </row>
    <row r="21" spans="1:25" ht="19.5" customHeight="1">
      <c r="A21" s="234" t="s">
        <v>362</v>
      </c>
      <c r="B21" s="231">
        <v>0</v>
      </c>
      <c r="C21" s="229">
        <v>421.815</v>
      </c>
      <c r="D21" s="230">
        <v>0</v>
      </c>
      <c r="E21" s="277">
        <v>0</v>
      </c>
      <c r="F21" s="230">
        <f t="shared" si="0"/>
        <v>421.815</v>
      </c>
      <c r="G21" s="232">
        <f t="shared" si="1"/>
        <v>0.00814702882456519</v>
      </c>
      <c r="H21" s="231">
        <v>0</v>
      </c>
      <c r="I21" s="229">
        <v>420.926</v>
      </c>
      <c r="J21" s="230"/>
      <c r="K21" s="229"/>
      <c r="L21" s="230">
        <f t="shared" si="2"/>
        <v>420.926</v>
      </c>
      <c r="M21" s="233">
        <f t="shared" si="3"/>
        <v>0.002112010187063751</v>
      </c>
      <c r="N21" s="231">
        <v>122.70200000000001</v>
      </c>
      <c r="O21" s="229">
        <v>1790.3629999999998</v>
      </c>
      <c r="P21" s="230"/>
      <c r="Q21" s="229"/>
      <c r="R21" s="230">
        <f t="shared" si="4"/>
        <v>1913.0649999999998</v>
      </c>
      <c r="S21" s="232">
        <f t="shared" si="5"/>
        <v>0.003914164995787956</v>
      </c>
      <c r="T21" s="235">
        <v>39.00000000000001</v>
      </c>
      <c r="U21" s="229">
        <v>1360.4869999999999</v>
      </c>
      <c r="V21" s="230"/>
      <c r="W21" s="229">
        <v>24.511</v>
      </c>
      <c r="X21" s="230">
        <f t="shared" si="6"/>
        <v>1423.9979999999998</v>
      </c>
      <c r="Y21" s="228">
        <f t="shared" si="7"/>
        <v>0.3434464093348446</v>
      </c>
    </row>
    <row r="22" spans="1:25" ht="18.75" customHeight="1">
      <c r="A22" s="234" t="s">
        <v>360</v>
      </c>
      <c r="B22" s="231">
        <v>149.977</v>
      </c>
      <c r="C22" s="229">
        <v>238.778</v>
      </c>
      <c r="D22" s="230">
        <v>0</v>
      </c>
      <c r="E22" s="229">
        <v>5.282</v>
      </c>
      <c r="F22" s="230">
        <f t="shared" si="0"/>
        <v>394.037</v>
      </c>
      <c r="G22" s="232">
        <f t="shared" si="1"/>
        <v>0.007610518347961057</v>
      </c>
      <c r="H22" s="231">
        <v>178.303</v>
      </c>
      <c r="I22" s="229">
        <v>382.534</v>
      </c>
      <c r="J22" s="230">
        <v>0</v>
      </c>
      <c r="K22" s="229">
        <v>28.522</v>
      </c>
      <c r="L22" s="230">
        <f t="shared" si="2"/>
        <v>589.359</v>
      </c>
      <c r="M22" s="233">
        <f t="shared" si="3"/>
        <v>-0.3314142992641158</v>
      </c>
      <c r="N22" s="231">
        <v>1578.282</v>
      </c>
      <c r="O22" s="229">
        <v>1973.081</v>
      </c>
      <c r="P22" s="230">
        <v>0</v>
      </c>
      <c r="Q22" s="229">
        <v>6.564</v>
      </c>
      <c r="R22" s="230">
        <f t="shared" si="4"/>
        <v>3557.9269999999997</v>
      </c>
      <c r="S22" s="232">
        <f t="shared" si="5"/>
        <v>0.007279581886119318</v>
      </c>
      <c r="T22" s="235">
        <v>1551.655</v>
      </c>
      <c r="U22" s="229">
        <v>2291.241</v>
      </c>
      <c r="V22" s="230">
        <v>0</v>
      </c>
      <c r="W22" s="229">
        <v>42.826</v>
      </c>
      <c r="X22" s="230">
        <f t="shared" si="6"/>
        <v>3885.7219999999998</v>
      </c>
      <c r="Y22" s="228">
        <f t="shared" si="7"/>
        <v>-0.08435883987583259</v>
      </c>
    </row>
    <row r="23" spans="1:25" ht="19.5" customHeight="1" thickBot="1">
      <c r="A23" s="234" t="s">
        <v>55</v>
      </c>
      <c r="B23" s="231">
        <v>28.416</v>
      </c>
      <c r="C23" s="229">
        <v>0.087</v>
      </c>
      <c r="D23" s="230">
        <v>0</v>
      </c>
      <c r="E23" s="229">
        <v>0</v>
      </c>
      <c r="F23" s="230">
        <f t="shared" si="0"/>
        <v>28.503</v>
      </c>
      <c r="G23" s="232">
        <f t="shared" si="1"/>
        <v>0.0005505132880210082</v>
      </c>
      <c r="H23" s="231">
        <v>27.672</v>
      </c>
      <c r="I23" s="229">
        <v>18.545</v>
      </c>
      <c r="J23" s="230"/>
      <c r="K23" s="229"/>
      <c r="L23" s="230">
        <f t="shared" si="2"/>
        <v>46.217</v>
      </c>
      <c r="M23" s="233" t="s">
        <v>49</v>
      </c>
      <c r="N23" s="231">
        <v>300.805</v>
      </c>
      <c r="O23" s="229">
        <v>9.398</v>
      </c>
      <c r="P23" s="230">
        <v>0</v>
      </c>
      <c r="Q23" s="229">
        <v>67.651</v>
      </c>
      <c r="R23" s="230">
        <f t="shared" si="4"/>
        <v>377.85400000000004</v>
      </c>
      <c r="S23" s="232">
        <f t="shared" si="5"/>
        <v>0.0007730960005637354</v>
      </c>
      <c r="T23" s="235">
        <v>268.324</v>
      </c>
      <c r="U23" s="229">
        <v>1178.751</v>
      </c>
      <c r="V23" s="230">
        <v>0.12</v>
      </c>
      <c r="W23" s="229">
        <v>23.01</v>
      </c>
      <c r="X23" s="230">
        <f t="shared" si="6"/>
        <v>1470.205</v>
      </c>
      <c r="Y23" s="228">
        <f t="shared" si="7"/>
        <v>-0.7429923037943688</v>
      </c>
    </row>
    <row r="24" spans="1:25" s="267" customFormat="1" ht="19.5" customHeight="1">
      <c r="A24" s="276" t="s">
        <v>58</v>
      </c>
      <c r="B24" s="273">
        <f>SUM(B25:B31)</f>
        <v>1804.3879999999997</v>
      </c>
      <c r="C24" s="272">
        <f>SUM(C25:C31)</f>
        <v>2330.48</v>
      </c>
      <c r="D24" s="271">
        <f>SUM(D25:D31)</f>
        <v>0</v>
      </c>
      <c r="E24" s="272">
        <f>SUM(E25:E31)</f>
        <v>0</v>
      </c>
      <c r="F24" s="271">
        <f t="shared" si="0"/>
        <v>4134.8679999999995</v>
      </c>
      <c r="G24" s="274">
        <f t="shared" si="1"/>
        <v>0.07986176115541697</v>
      </c>
      <c r="H24" s="273">
        <f>SUM(H25:H31)</f>
        <v>3766.013</v>
      </c>
      <c r="I24" s="272">
        <f>SUM(I25:I31)</f>
        <v>1787.9829999999997</v>
      </c>
      <c r="J24" s="271">
        <f>SUM(J25:J31)</f>
        <v>0</v>
      </c>
      <c r="K24" s="272">
        <f>SUM(K25:K31)</f>
        <v>0</v>
      </c>
      <c r="L24" s="271">
        <f t="shared" si="2"/>
        <v>5553.995999999999</v>
      </c>
      <c r="M24" s="275">
        <f aca="true" t="shared" si="8" ref="M24:M44">IF(ISERROR(F24/L24-1),"         /0",(F24/L24-1))</f>
        <v>-0.2555147681057026</v>
      </c>
      <c r="N24" s="273">
        <f>SUM(N25:N31)</f>
        <v>22967.951000000005</v>
      </c>
      <c r="O24" s="272">
        <f>SUM(O25:O31)</f>
        <v>18235.695000000003</v>
      </c>
      <c r="P24" s="271">
        <f>SUM(P25:P31)</f>
        <v>610.775</v>
      </c>
      <c r="Q24" s="272">
        <f>SUM(Q25:Q31)</f>
        <v>6.178999999999999</v>
      </c>
      <c r="R24" s="271">
        <f t="shared" si="4"/>
        <v>41820.600000000006</v>
      </c>
      <c r="S24" s="274">
        <f t="shared" si="5"/>
        <v>0.08556569098428428</v>
      </c>
      <c r="T24" s="273">
        <f>SUM(T25:T31)</f>
        <v>25295.614999999998</v>
      </c>
      <c r="U24" s="272">
        <f>SUM(U25:U31)</f>
        <v>15378.399000000003</v>
      </c>
      <c r="V24" s="271">
        <f>SUM(V25:V31)</f>
        <v>184.853</v>
      </c>
      <c r="W24" s="272">
        <f>SUM(W25:W31)</f>
        <v>8.152999999999999</v>
      </c>
      <c r="X24" s="271">
        <f t="shared" si="6"/>
        <v>40867.020000000004</v>
      </c>
      <c r="Y24" s="268">
        <f t="shared" si="7"/>
        <v>0.02333372974099901</v>
      </c>
    </row>
    <row r="25" spans="1:25" ht="19.5" customHeight="1">
      <c r="A25" s="234" t="s">
        <v>364</v>
      </c>
      <c r="B25" s="231">
        <v>994.9540000000001</v>
      </c>
      <c r="C25" s="229">
        <v>1543.0230000000001</v>
      </c>
      <c r="D25" s="230">
        <v>0</v>
      </c>
      <c r="E25" s="229">
        <v>0</v>
      </c>
      <c r="F25" s="230">
        <f t="shared" si="0"/>
        <v>2537.9770000000003</v>
      </c>
      <c r="G25" s="232">
        <f t="shared" si="1"/>
        <v>0.049019052843268934</v>
      </c>
      <c r="H25" s="231">
        <v>710.9530000000001</v>
      </c>
      <c r="I25" s="229">
        <v>1011.702</v>
      </c>
      <c r="J25" s="230">
        <v>0</v>
      </c>
      <c r="K25" s="229"/>
      <c r="L25" s="230">
        <f t="shared" si="2"/>
        <v>1722.6550000000002</v>
      </c>
      <c r="M25" s="233">
        <f t="shared" si="8"/>
        <v>0.4732938400318114</v>
      </c>
      <c r="N25" s="231">
        <v>4863.197</v>
      </c>
      <c r="O25" s="229">
        <v>10770.539999999999</v>
      </c>
      <c r="P25" s="230">
        <v>0</v>
      </c>
      <c r="Q25" s="229">
        <v>0</v>
      </c>
      <c r="R25" s="230">
        <f t="shared" si="4"/>
        <v>15633.737</v>
      </c>
      <c r="S25" s="232">
        <f t="shared" si="5"/>
        <v>0.031986903800317816</v>
      </c>
      <c r="T25" s="231">
        <v>3390.511000000001</v>
      </c>
      <c r="U25" s="229">
        <v>6584.779000000002</v>
      </c>
      <c r="V25" s="230">
        <v>0</v>
      </c>
      <c r="W25" s="229">
        <v>0</v>
      </c>
      <c r="X25" s="213">
        <f t="shared" si="6"/>
        <v>9975.290000000003</v>
      </c>
      <c r="Y25" s="228">
        <f t="shared" si="7"/>
        <v>0.5672463657698168</v>
      </c>
    </row>
    <row r="26" spans="1:25" ht="19.5" customHeight="1">
      <c r="A26" s="234" t="s">
        <v>392</v>
      </c>
      <c r="B26" s="231">
        <v>463.333</v>
      </c>
      <c r="C26" s="229">
        <v>72.08</v>
      </c>
      <c r="D26" s="230">
        <v>0</v>
      </c>
      <c r="E26" s="229">
        <v>0</v>
      </c>
      <c r="F26" s="230">
        <f t="shared" si="0"/>
        <v>535.413</v>
      </c>
      <c r="G26" s="232">
        <f t="shared" si="1"/>
        <v>0.010341085888474618</v>
      </c>
      <c r="H26" s="231">
        <v>1267.754</v>
      </c>
      <c r="I26" s="229">
        <v>136.926</v>
      </c>
      <c r="J26" s="230"/>
      <c r="K26" s="229"/>
      <c r="L26" s="230">
        <f t="shared" si="2"/>
        <v>1404.6799999999998</v>
      </c>
      <c r="M26" s="233">
        <f t="shared" si="8"/>
        <v>-0.6188363185921348</v>
      </c>
      <c r="N26" s="231">
        <v>6658.842</v>
      </c>
      <c r="O26" s="229">
        <v>1214.7199999999998</v>
      </c>
      <c r="P26" s="230">
        <v>610.775</v>
      </c>
      <c r="Q26" s="229">
        <v>5.879</v>
      </c>
      <c r="R26" s="230">
        <f t="shared" si="4"/>
        <v>8490.216</v>
      </c>
      <c r="S26" s="232">
        <f t="shared" si="5"/>
        <v>0.017371132854282965</v>
      </c>
      <c r="T26" s="231">
        <v>7321.013</v>
      </c>
      <c r="U26" s="229">
        <v>3586.074</v>
      </c>
      <c r="V26" s="230">
        <v>184.829</v>
      </c>
      <c r="W26" s="229">
        <v>8.03</v>
      </c>
      <c r="X26" s="213">
        <f t="shared" si="6"/>
        <v>11099.946</v>
      </c>
      <c r="Y26" s="228">
        <f t="shared" si="7"/>
        <v>-0.23511195459869805</v>
      </c>
    </row>
    <row r="27" spans="1:25" ht="19.5" customHeight="1">
      <c r="A27" s="234" t="s">
        <v>366</v>
      </c>
      <c r="B27" s="231">
        <v>112.158</v>
      </c>
      <c r="C27" s="229">
        <v>305.64300000000003</v>
      </c>
      <c r="D27" s="230">
        <v>0</v>
      </c>
      <c r="E27" s="229">
        <v>0</v>
      </c>
      <c r="F27" s="230">
        <f t="shared" si="0"/>
        <v>417.80100000000004</v>
      </c>
      <c r="G27" s="232">
        <f t="shared" si="1"/>
        <v>0.008069501534872304</v>
      </c>
      <c r="H27" s="231">
        <v>193.838</v>
      </c>
      <c r="I27" s="229">
        <v>328.647</v>
      </c>
      <c r="J27" s="230"/>
      <c r="K27" s="229"/>
      <c r="L27" s="230">
        <f t="shared" si="2"/>
        <v>522.485</v>
      </c>
      <c r="M27" s="233">
        <f t="shared" si="8"/>
        <v>-0.2003579050116271</v>
      </c>
      <c r="N27" s="231">
        <v>1126.8349999999998</v>
      </c>
      <c r="O27" s="229">
        <v>2811.255</v>
      </c>
      <c r="P27" s="230"/>
      <c r="Q27" s="229"/>
      <c r="R27" s="230">
        <f t="shared" si="4"/>
        <v>3938.09</v>
      </c>
      <c r="S27" s="232">
        <f t="shared" si="5"/>
        <v>0.008057402141726806</v>
      </c>
      <c r="T27" s="231">
        <v>1368.096</v>
      </c>
      <c r="U27" s="229">
        <v>2890.391</v>
      </c>
      <c r="V27" s="230"/>
      <c r="W27" s="229"/>
      <c r="X27" s="213">
        <f t="shared" si="6"/>
        <v>4258.487</v>
      </c>
      <c r="Y27" s="228">
        <f t="shared" si="7"/>
        <v>-0.07523728497938353</v>
      </c>
    </row>
    <row r="28" spans="1:25" ht="19.5" customHeight="1">
      <c r="A28" s="234" t="s">
        <v>369</v>
      </c>
      <c r="B28" s="231">
        <v>155.956</v>
      </c>
      <c r="C28" s="229">
        <v>120.84700000000001</v>
      </c>
      <c r="D28" s="230">
        <v>0</v>
      </c>
      <c r="E28" s="229">
        <v>0</v>
      </c>
      <c r="F28" s="230">
        <f t="shared" si="0"/>
        <v>276.803</v>
      </c>
      <c r="G28" s="232">
        <f t="shared" si="1"/>
        <v>0.005346234770518161</v>
      </c>
      <c r="H28" s="231">
        <v>1236.5140000000001</v>
      </c>
      <c r="I28" s="229">
        <v>0</v>
      </c>
      <c r="J28" s="230"/>
      <c r="K28" s="229"/>
      <c r="L28" s="230">
        <f t="shared" si="2"/>
        <v>1236.5140000000001</v>
      </c>
      <c r="M28" s="233">
        <f t="shared" si="8"/>
        <v>-0.7761424456172756</v>
      </c>
      <c r="N28" s="231">
        <v>6375.121000000003</v>
      </c>
      <c r="O28" s="229">
        <v>929.4479999999999</v>
      </c>
      <c r="P28" s="230"/>
      <c r="Q28" s="229"/>
      <c r="R28" s="230">
        <f t="shared" si="4"/>
        <v>7304.569000000003</v>
      </c>
      <c r="S28" s="232">
        <f t="shared" si="5"/>
        <v>0.014945278016752094</v>
      </c>
      <c r="T28" s="231">
        <v>9672.848999999998</v>
      </c>
      <c r="U28" s="229">
        <v>0</v>
      </c>
      <c r="V28" s="230"/>
      <c r="W28" s="229"/>
      <c r="X28" s="213">
        <f t="shared" si="6"/>
        <v>9672.848999999998</v>
      </c>
      <c r="Y28" s="228">
        <f t="shared" si="7"/>
        <v>-0.2448378962599329</v>
      </c>
    </row>
    <row r="29" spans="1:25" ht="19.5" customHeight="1">
      <c r="A29" s="234" t="s">
        <v>367</v>
      </c>
      <c r="B29" s="231">
        <v>17.021</v>
      </c>
      <c r="C29" s="229">
        <v>246.657</v>
      </c>
      <c r="D29" s="230">
        <v>0</v>
      </c>
      <c r="E29" s="229">
        <v>0</v>
      </c>
      <c r="F29" s="230">
        <f t="shared" si="0"/>
        <v>263.678</v>
      </c>
      <c r="G29" s="232">
        <f t="shared" si="1"/>
        <v>0.005092735598316086</v>
      </c>
      <c r="H29" s="231">
        <v>8.401</v>
      </c>
      <c r="I29" s="229">
        <v>258.76099999999997</v>
      </c>
      <c r="J29" s="230"/>
      <c r="K29" s="229"/>
      <c r="L29" s="230">
        <f t="shared" si="2"/>
        <v>267.162</v>
      </c>
      <c r="M29" s="233">
        <f t="shared" si="8"/>
        <v>-0.013040776757173522</v>
      </c>
      <c r="N29" s="231">
        <v>130.32599999999996</v>
      </c>
      <c r="O29" s="229">
        <v>2142.204</v>
      </c>
      <c r="P29" s="230"/>
      <c r="Q29" s="229">
        <v>0.3</v>
      </c>
      <c r="R29" s="230">
        <f t="shared" si="4"/>
        <v>2272.8300000000004</v>
      </c>
      <c r="S29" s="232">
        <f t="shared" si="5"/>
        <v>0.004650250580809717</v>
      </c>
      <c r="T29" s="231">
        <v>164.21599999999998</v>
      </c>
      <c r="U29" s="229">
        <v>2114.452</v>
      </c>
      <c r="V29" s="230"/>
      <c r="W29" s="229">
        <v>0.1</v>
      </c>
      <c r="X29" s="213">
        <f t="shared" si="6"/>
        <v>2278.768</v>
      </c>
      <c r="Y29" s="228">
        <f t="shared" si="7"/>
        <v>-0.002605794007990103</v>
      </c>
    </row>
    <row r="30" spans="1:25" ht="19.5" customHeight="1">
      <c r="A30" s="234" t="s">
        <v>371</v>
      </c>
      <c r="B30" s="231">
        <v>15.262</v>
      </c>
      <c r="C30" s="229">
        <v>42.046</v>
      </c>
      <c r="D30" s="230">
        <v>0</v>
      </c>
      <c r="E30" s="229">
        <v>0</v>
      </c>
      <c r="F30" s="230">
        <f t="shared" si="0"/>
        <v>57.308</v>
      </c>
      <c r="G30" s="232">
        <f t="shared" si="1"/>
        <v>0.0011068594712804946</v>
      </c>
      <c r="H30" s="231">
        <v>13.77</v>
      </c>
      <c r="I30" s="229">
        <v>51.947</v>
      </c>
      <c r="J30" s="230"/>
      <c r="K30" s="229"/>
      <c r="L30" s="230">
        <f t="shared" si="2"/>
        <v>65.717</v>
      </c>
      <c r="M30" s="233">
        <f t="shared" si="8"/>
        <v>-0.12795775826650635</v>
      </c>
      <c r="N30" s="231">
        <v>152.899</v>
      </c>
      <c r="O30" s="229">
        <v>367.344</v>
      </c>
      <c r="P30" s="230"/>
      <c r="Q30" s="229"/>
      <c r="R30" s="230">
        <f t="shared" si="4"/>
        <v>520.2429999999999</v>
      </c>
      <c r="S30" s="232">
        <f t="shared" si="5"/>
        <v>0.0010644264256069256</v>
      </c>
      <c r="T30" s="231">
        <v>35.997</v>
      </c>
      <c r="U30" s="229">
        <v>202.703</v>
      </c>
      <c r="V30" s="230">
        <v>0.024</v>
      </c>
      <c r="W30" s="229">
        <v>0.023</v>
      </c>
      <c r="X30" s="213">
        <f t="shared" si="6"/>
        <v>238.74699999999999</v>
      </c>
      <c r="Y30" s="228">
        <f t="shared" si="7"/>
        <v>1.1790556530553262</v>
      </c>
    </row>
    <row r="31" spans="1:25" ht="19.5" customHeight="1" thickBot="1">
      <c r="A31" s="234" t="s">
        <v>55</v>
      </c>
      <c r="B31" s="231">
        <v>45.704</v>
      </c>
      <c r="C31" s="229">
        <v>0.184</v>
      </c>
      <c r="D31" s="230">
        <v>0</v>
      </c>
      <c r="E31" s="229">
        <v>0</v>
      </c>
      <c r="F31" s="230">
        <f t="shared" si="0"/>
        <v>45.888</v>
      </c>
      <c r="G31" s="232">
        <f t="shared" si="1"/>
        <v>0.0008862910486863847</v>
      </c>
      <c r="H31" s="231">
        <v>334.783</v>
      </c>
      <c r="I31" s="229">
        <v>0</v>
      </c>
      <c r="J31" s="230">
        <v>0</v>
      </c>
      <c r="K31" s="229"/>
      <c r="L31" s="230">
        <f t="shared" si="2"/>
        <v>334.783</v>
      </c>
      <c r="M31" s="233">
        <f t="shared" si="8"/>
        <v>-0.8629321082611722</v>
      </c>
      <c r="N31" s="231">
        <v>3660.731</v>
      </c>
      <c r="O31" s="229">
        <v>0.184</v>
      </c>
      <c r="P31" s="230">
        <v>0</v>
      </c>
      <c r="Q31" s="229">
        <v>0</v>
      </c>
      <c r="R31" s="230">
        <f t="shared" si="4"/>
        <v>3660.9150000000004</v>
      </c>
      <c r="S31" s="232">
        <f t="shared" si="5"/>
        <v>0.007490297164787953</v>
      </c>
      <c r="T31" s="231">
        <v>3342.933</v>
      </c>
      <c r="U31" s="229">
        <v>0</v>
      </c>
      <c r="V31" s="230">
        <v>0</v>
      </c>
      <c r="W31" s="229"/>
      <c r="X31" s="213">
        <f t="shared" si="6"/>
        <v>3342.933</v>
      </c>
      <c r="Y31" s="228">
        <f t="shared" si="7"/>
        <v>0.09512066200549052</v>
      </c>
    </row>
    <row r="32" spans="1:25" s="267" customFormat="1" ht="19.5" customHeight="1">
      <c r="A32" s="276" t="s">
        <v>57</v>
      </c>
      <c r="B32" s="273">
        <f>SUM(B33:B39)</f>
        <v>3365.066</v>
      </c>
      <c r="C32" s="272">
        <f>SUM(C33:C39)</f>
        <v>2479.879</v>
      </c>
      <c r="D32" s="271">
        <f>SUM(D33:D39)</f>
        <v>21.732</v>
      </c>
      <c r="E32" s="272">
        <f>SUM(E33:E39)</f>
        <v>67.856</v>
      </c>
      <c r="F32" s="271">
        <f t="shared" si="0"/>
        <v>5934.532999999999</v>
      </c>
      <c r="G32" s="274">
        <f t="shared" si="1"/>
        <v>0.1146208916499729</v>
      </c>
      <c r="H32" s="273">
        <f>SUM(H33:H39)</f>
        <v>2864.1239999999993</v>
      </c>
      <c r="I32" s="272">
        <f>SUM(I33:I39)</f>
        <v>2645.6660000000006</v>
      </c>
      <c r="J32" s="271">
        <f>SUM(J33:J39)</f>
        <v>36.312</v>
      </c>
      <c r="K32" s="272">
        <f>SUM(K33:K39)</f>
        <v>43.012</v>
      </c>
      <c r="L32" s="271">
        <f t="shared" si="2"/>
        <v>5589.114</v>
      </c>
      <c r="M32" s="275">
        <f t="shared" si="8"/>
        <v>0.06180210315982104</v>
      </c>
      <c r="N32" s="273">
        <f>SUM(N33:N39)</f>
        <v>27942.660000000003</v>
      </c>
      <c r="O32" s="272">
        <f>SUM(O33:O39)</f>
        <v>20510.048000000003</v>
      </c>
      <c r="P32" s="271">
        <f>SUM(P33:P39)</f>
        <v>627.0049999999998</v>
      </c>
      <c r="Q32" s="272">
        <f>SUM(Q33:Q39)</f>
        <v>1189.1599999999999</v>
      </c>
      <c r="R32" s="271">
        <f t="shared" si="4"/>
        <v>50268.87300000001</v>
      </c>
      <c r="S32" s="274">
        <f t="shared" si="5"/>
        <v>0.10285100771500724</v>
      </c>
      <c r="T32" s="273">
        <f>SUM(T33:T39)</f>
        <v>24442.679999999997</v>
      </c>
      <c r="U32" s="272">
        <f>SUM(U33:U39)</f>
        <v>18549.535</v>
      </c>
      <c r="V32" s="271">
        <f>SUM(V33:V39)</f>
        <v>310.04900000000004</v>
      </c>
      <c r="W32" s="272">
        <f>SUM(W33:W39)</f>
        <v>1451.298</v>
      </c>
      <c r="X32" s="271">
        <f t="shared" si="6"/>
        <v>44753.562</v>
      </c>
      <c r="Y32" s="268">
        <f t="shared" si="7"/>
        <v>0.1232373637655928</v>
      </c>
    </row>
    <row r="33" spans="1:25" s="204" customFormat="1" ht="19.5" customHeight="1">
      <c r="A33" s="219" t="s">
        <v>377</v>
      </c>
      <c r="B33" s="217">
        <v>2221.2789999999995</v>
      </c>
      <c r="C33" s="214">
        <v>1605.115</v>
      </c>
      <c r="D33" s="213">
        <v>21.732</v>
      </c>
      <c r="E33" s="214">
        <v>67.606</v>
      </c>
      <c r="F33" s="213">
        <f t="shared" si="0"/>
        <v>3915.731999999999</v>
      </c>
      <c r="G33" s="216">
        <f t="shared" si="1"/>
        <v>0.07562931966210848</v>
      </c>
      <c r="H33" s="217">
        <v>2034.9049999999997</v>
      </c>
      <c r="I33" s="214">
        <v>1945.3520000000003</v>
      </c>
      <c r="J33" s="213">
        <v>35.964</v>
      </c>
      <c r="K33" s="214">
        <v>36.1</v>
      </c>
      <c r="L33" s="213">
        <f t="shared" si="2"/>
        <v>4052.321</v>
      </c>
      <c r="M33" s="218">
        <f t="shared" si="8"/>
        <v>-0.03370636235382163</v>
      </c>
      <c r="N33" s="217">
        <v>18109.636000000002</v>
      </c>
      <c r="O33" s="214">
        <v>14336.887999999999</v>
      </c>
      <c r="P33" s="213">
        <v>624.0169999999997</v>
      </c>
      <c r="Q33" s="214">
        <v>1065.8400000000001</v>
      </c>
      <c r="R33" s="213">
        <f t="shared" si="4"/>
        <v>34136.380999999994</v>
      </c>
      <c r="S33" s="216">
        <f t="shared" si="5"/>
        <v>0.06984364231904354</v>
      </c>
      <c r="T33" s="215">
        <v>13933.67</v>
      </c>
      <c r="U33" s="214">
        <v>11489.428000000004</v>
      </c>
      <c r="V33" s="213">
        <v>297.226</v>
      </c>
      <c r="W33" s="214">
        <v>1244.9159999999997</v>
      </c>
      <c r="X33" s="213">
        <f t="shared" si="6"/>
        <v>26965.240000000005</v>
      </c>
      <c r="Y33" s="212">
        <f t="shared" si="7"/>
        <v>0.2659401881830086</v>
      </c>
    </row>
    <row r="34" spans="1:25" s="204" customFormat="1" ht="19.5" customHeight="1">
      <c r="A34" s="219" t="s">
        <v>378</v>
      </c>
      <c r="B34" s="217">
        <v>884.652</v>
      </c>
      <c r="C34" s="214">
        <v>811.711</v>
      </c>
      <c r="D34" s="213">
        <v>0</v>
      </c>
      <c r="E34" s="214">
        <v>0</v>
      </c>
      <c r="F34" s="213">
        <f aca="true" t="shared" si="9" ref="F34:F39">SUM(B34:E34)</f>
        <v>1696.363</v>
      </c>
      <c r="G34" s="216">
        <f aca="true" t="shared" si="10" ref="G34:G39">F34/$F$9</f>
        <v>0.03276393266698879</v>
      </c>
      <c r="H34" s="217">
        <v>546.39</v>
      </c>
      <c r="I34" s="214">
        <v>565.173</v>
      </c>
      <c r="J34" s="213">
        <v>0</v>
      </c>
      <c r="K34" s="214">
        <v>0</v>
      </c>
      <c r="L34" s="213">
        <f aca="true" t="shared" si="11" ref="L34:L39">SUM(H34:K34)</f>
        <v>1111.563</v>
      </c>
      <c r="M34" s="218">
        <f aca="true" t="shared" si="12" ref="M34:M39">IF(ISERROR(F34/L34-1),"         /0",(F34/L34-1))</f>
        <v>0.5261060326765103</v>
      </c>
      <c r="N34" s="217">
        <v>7381.9969999999985</v>
      </c>
      <c r="O34" s="214">
        <v>5337.147</v>
      </c>
      <c r="P34" s="213">
        <v>0.45</v>
      </c>
      <c r="Q34" s="214">
        <v>0.86</v>
      </c>
      <c r="R34" s="213">
        <f aca="true" t="shared" si="13" ref="R34:R39">SUM(N34:Q34)</f>
        <v>12720.454</v>
      </c>
      <c r="S34" s="216">
        <f aca="true" t="shared" si="14" ref="S34:S39">R34/$R$9</f>
        <v>0.026026274997101972</v>
      </c>
      <c r="T34" s="215">
        <v>8263.349999999999</v>
      </c>
      <c r="U34" s="214">
        <v>6084.5729999999985</v>
      </c>
      <c r="V34" s="213">
        <v>1.896</v>
      </c>
      <c r="W34" s="214">
        <v>0</v>
      </c>
      <c r="X34" s="213">
        <f>SUM(T34:W34)</f>
        <v>14349.818999999998</v>
      </c>
      <c r="Y34" s="212">
        <f aca="true" t="shared" si="15" ref="Y34:Y39">IF(ISERROR(R34/X34-1),"         /0",IF(R34/X34&gt;5,"  *  ",(R34/X34-1)))</f>
        <v>-0.11354603148652942</v>
      </c>
    </row>
    <row r="35" spans="1:25" s="204" customFormat="1" ht="19.5" customHeight="1">
      <c r="A35" s="219" t="s">
        <v>381</v>
      </c>
      <c r="B35" s="217">
        <v>105.737</v>
      </c>
      <c r="C35" s="214">
        <v>28.825</v>
      </c>
      <c r="D35" s="213">
        <v>0</v>
      </c>
      <c r="E35" s="214">
        <v>0</v>
      </c>
      <c r="F35" s="213">
        <f t="shared" si="9"/>
        <v>134.56199999999998</v>
      </c>
      <c r="G35" s="216">
        <f t="shared" si="10"/>
        <v>0.0025989604274175666</v>
      </c>
      <c r="H35" s="217">
        <v>86.184</v>
      </c>
      <c r="I35" s="214">
        <v>73.664</v>
      </c>
      <c r="J35" s="213">
        <v>0.15</v>
      </c>
      <c r="K35" s="214"/>
      <c r="L35" s="213">
        <f t="shared" si="11"/>
        <v>159.99800000000002</v>
      </c>
      <c r="M35" s="218">
        <f t="shared" si="12"/>
        <v>-0.15897698721234033</v>
      </c>
      <c r="N35" s="217">
        <v>1019.5899999999997</v>
      </c>
      <c r="O35" s="214">
        <v>379.4710000000001</v>
      </c>
      <c r="P35" s="213">
        <v>0.224</v>
      </c>
      <c r="Q35" s="214">
        <v>32.337999999999994</v>
      </c>
      <c r="R35" s="213">
        <f t="shared" si="13"/>
        <v>1431.6229999999996</v>
      </c>
      <c r="S35" s="216">
        <f t="shared" si="14"/>
        <v>0.0029291261058902542</v>
      </c>
      <c r="T35" s="215">
        <v>871.0480000000002</v>
      </c>
      <c r="U35" s="214">
        <v>443.982</v>
      </c>
      <c r="V35" s="213">
        <v>1.399</v>
      </c>
      <c r="W35" s="214">
        <v>57.38</v>
      </c>
      <c r="X35" s="213">
        <f>SUM(T35:W35)</f>
        <v>1373.8090000000002</v>
      </c>
      <c r="Y35" s="212">
        <f t="shared" si="15"/>
        <v>0.04208299698138496</v>
      </c>
    </row>
    <row r="36" spans="1:25" s="204" customFormat="1" ht="19.5" customHeight="1">
      <c r="A36" s="219" t="s">
        <v>380</v>
      </c>
      <c r="B36" s="217">
        <v>51.405</v>
      </c>
      <c r="C36" s="214">
        <v>26.809</v>
      </c>
      <c r="D36" s="213">
        <v>0</v>
      </c>
      <c r="E36" s="214">
        <v>0</v>
      </c>
      <c r="F36" s="213">
        <f t="shared" si="9"/>
        <v>78.214</v>
      </c>
      <c r="G36" s="216">
        <f t="shared" si="10"/>
        <v>0.0015106426098752811</v>
      </c>
      <c r="H36" s="217">
        <v>119.16199999999999</v>
      </c>
      <c r="I36" s="214">
        <v>45.245</v>
      </c>
      <c r="J36" s="213"/>
      <c r="K36" s="214">
        <v>6.887</v>
      </c>
      <c r="L36" s="213">
        <f t="shared" si="11"/>
        <v>171.29399999999998</v>
      </c>
      <c r="M36" s="218">
        <f t="shared" si="12"/>
        <v>-0.5433932303524933</v>
      </c>
      <c r="N36" s="217">
        <v>554.055</v>
      </c>
      <c r="O36" s="214">
        <v>278.71000000000004</v>
      </c>
      <c r="P36" s="213">
        <v>0.3</v>
      </c>
      <c r="Q36" s="214">
        <v>0.3</v>
      </c>
      <c r="R36" s="213">
        <f t="shared" si="13"/>
        <v>833.3649999999999</v>
      </c>
      <c r="S36" s="216">
        <f t="shared" si="14"/>
        <v>0.0017050796035235757</v>
      </c>
      <c r="T36" s="215">
        <v>566.463</v>
      </c>
      <c r="U36" s="214">
        <v>394.925</v>
      </c>
      <c r="V36" s="213">
        <v>2.9029999999999996</v>
      </c>
      <c r="W36" s="214">
        <v>11.155</v>
      </c>
      <c r="X36" s="213">
        <f>SUM(T36:W36)</f>
        <v>975.4459999999999</v>
      </c>
      <c r="Y36" s="212">
        <f t="shared" si="15"/>
        <v>-0.14565747360694492</v>
      </c>
    </row>
    <row r="37" spans="1:25" s="204" customFormat="1" ht="19.5" customHeight="1">
      <c r="A37" s="219" t="s">
        <v>379</v>
      </c>
      <c r="B37" s="217">
        <v>67.012</v>
      </c>
      <c r="C37" s="214">
        <v>2.763</v>
      </c>
      <c r="D37" s="213">
        <v>0</v>
      </c>
      <c r="E37" s="214">
        <v>0</v>
      </c>
      <c r="F37" s="213">
        <f t="shared" si="9"/>
        <v>69.775</v>
      </c>
      <c r="G37" s="216">
        <f t="shared" si="10"/>
        <v>0.0013476498849828388</v>
      </c>
      <c r="H37" s="217">
        <v>59.25600000000001</v>
      </c>
      <c r="I37" s="214">
        <v>11.562</v>
      </c>
      <c r="J37" s="213">
        <v>0</v>
      </c>
      <c r="K37" s="214"/>
      <c r="L37" s="213">
        <f t="shared" si="11"/>
        <v>70.81800000000001</v>
      </c>
      <c r="M37" s="218">
        <f t="shared" si="12"/>
        <v>-0.014727894038238931</v>
      </c>
      <c r="N37" s="217">
        <v>499.113</v>
      </c>
      <c r="O37" s="214">
        <v>48.58</v>
      </c>
      <c r="P37" s="213">
        <v>0.25</v>
      </c>
      <c r="Q37" s="214">
        <v>0.4</v>
      </c>
      <c r="R37" s="213">
        <f t="shared" si="13"/>
        <v>548.343</v>
      </c>
      <c r="S37" s="216">
        <f t="shared" si="14"/>
        <v>0.00112191952509996</v>
      </c>
      <c r="T37" s="215">
        <v>395.918</v>
      </c>
      <c r="U37" s="214">
        <v>100.56299999999999</v>
      </c>
      <c r="V37" s="213">
        <v>0</v>
      </c>
      <c r="W37" s="214">
        <v>0.16</v>
      </c>
      <c r="X37" s="213">
        <f>SUM(T37:W37)</f>
        <v>496.641</v>
      </c>
      <c r="Y37" s="212">
        <f t="shared" si="15"/>
        <v>0.10410336641557971</v>
      </c>
    </row>
    <row r="38" spans="1:25" s="204" customFormat="1" ht="19.5" customHeight="1">
      <c r="A38" s="219" t="s">
        <v>382</v>
      </c>
      <c r="B38" s="217">
        <v>30.144</v>
      </c>
      <c r="C38" s="214">
        <v>4.656</v>
      </c>
      <c r="D38" s="213">
        <v>0</v>
      </c>
      <c r="E38" s="214">
        <v>0</v>
      </c>
      <c r="F38" s="213">
        <f t="shared" si="9"/>
        <v>34.8</v>
      </c>
      <c r="G38" s="216">
        <f t="shared" si="10"/>
        <v>0.000672134948010072</v>
      </c>
      <c r="H38" s="217">
        <v>14.333</v>
      </c>
      <c r="I38" s="214">
        <v>4.67</v>
      </c>
      <c r="J38" s="213"/>
      <c r="K38" s="214"/>
      <c r="L38" s="213">
        <f t="shared" si="11"/>
        <v>19.003</v>
      </c>
      <c r="M38" s="218">
        <f t="shared" si="12"/>
        <v>0.8312897963479449</v>
      </c>
      <c r="N38" s="217">
        <v>286.945</v>
      </c>
      <c r="O38" s="214">
        <v>93.61900000000001</v>
      </c>
      <c r="P38" s="213">
        <v>0</v>
      </c>
      <c r="Q38" s="214">
        <v>26.619</v>
      </c>
      <c r="R38" s="213">
        <f t="shared" si="13"/>
        <v>407.183</v>
      </c>
      <c r="S38" s="216">
        <f t="shared" si="14"/>
        <v>0.000833103655902924</v>
      </c>
      <c r="T38" s="215">
        <v>133.535</v>
      </c>
      <c r="U38" s="214">
        <v>34.013999999999996</v>
      </c>
      <c r="V38" s="213"/>
      <c r="W38" s="214">
        <v>37.544</v>
      </c>
      <c r="X38" s="213">
        <f t="shared" si="6"/>
        <v>205.09299999999996</v>
      </c>
      <c r="Y38" s="212">
        <f t="shared" si="15"/>
        <v>0.9853578620430734</v>
      </c>
    </row>
    <row r="39" spans="1:25" s="204" customFormat="1" ht="19.5" customHeight="1" thickBot="1">
      <c r="A39" s="219" t="s">
        <v>55</v>
      </c>
      <c r="B39" s="217">
        <v>4.837</v>
      </c>
      <c r="C39" s="214">
        <v>0</v>
      </c>
      <c r="D39" s="213">
        <v>0</v>
      </c>
      <c r="E39" s="214">
        <v>0.25</v>
      </c>
      <c r="F39" s="213">
        <f t="shared" si="9"/>
        <v>5.087</v>
      </c>
      <c r="G39" s="216">
        <f t="shared" si="10"/>
        <v>9.825145058986313E-05</v>
      </c>
      <c r="H39" s="217">
        <v>3.894</v>
      </c>
      <c r="I39" s="214">
        <v>0</v>
      </c>
      <c r="J39" s="213">
        <v>0.198</v>
      </c>
      <c r="K39" s="214">
        <v>0.025</v>
      </c>
      <c r="L39" s="213">
        <f t="shared" si="11"/>
        <v>4.117000000000001</v>
      </c>
      <c r="M39" s="218">
        <f t="shared" si="12"/>
        <v>0.23560845275686138</v>
      </c>
      <c r="N39" s="217">
        <v>91.32400000000001</v>
      </c>
      <c r="O39" s="214">
        <v>35.633</v>
      </c>
      <c r="P39" s="213">
        <v>1.764</v>
      </c>
      <c r="Q39" s="214">
        <v>62.803</v>
      </c>
      <c r="R39" s="213">
        <f t="shared" si="13"/>
        <v>191.52400000000003</v>
      </c>
      <c r="S39" s="216">
        <f t="shared" si="14"/>
        <v>0.0003918615084449784</v>
      </c>
      <c r="T39" s="215">
        <v>278.696</v>
      </c>
      <c r="U39" s="214">
        <v>2.05</v>
      </c>
      <c r="V39" s="213">
        <v>6.625000000000001</v>
      </c>
      <c r="W39" s="214">
        <v>100.14299999999999</v>
      </c>
      <c r="X39" s="213">
        <f t="shared" si="6"/>
        <v>387.514</v>
      </c>
      <c r="Y39" s="212">
        <f t="shared" si="15"/>
        <v>-0.5057623724562208</v>
      </c>
    </row>
    <row r="40" spans="1:25" s="267" customFormat="1" ht="19.5" customHeight="1">
      <c r="A40" s="276" t="s">
        <v>56</v>
      </c>
      <c r="B40" s="273">
        <f>SUM(B41:B43)</f>
        <v>353.687</v>
      </c>
      <c r="C40" s="272">
        <f>SUM(C41:C43)</f>
        <v>28.147000000000002</v>
      </c>
      <c r="D40" s="271">
        <f>SUM(D41:D43)</f>
        <v>0</v>
      </c>
      <c r="E40" s="272">
        <f>SUM(E41:E43)</f>
        <v>0</v>
      </c>
      <c r="F40" s="271">
        <f t="shared" si="0"/>
        <v>381.834</v>
      </c>
      <c r="G40" s="274">
        <f t="shared" si="1"/>
        <v>0.00737482688903672</v>
      </c>
      <c r="H40" s="273">
        <f>SUM(H41:H43)</f>
        <v>294.57500000000005</v>
      </c>
      <c r="I40" s="272">
        <f>SUM(I41:I43)</f>
        <v>101.943</v>
      </c>
      <c r="J40" s="271">
        <f>SUM(J41:J43)</f>
        <v>0.507</v>
      </c>
      <c r="K40" s="272">
        <f>SUM(K41:K43)</f>
        <v>0.649</v>
      </c>
      <c r="L40" s="271">
        <f t="shared" si="2"/>
        <v>397.67400000000004</v>
      </c>
      <c r="M40" s="275">
        <f t="shared" si="8"/>
        <v>-0.039831620875390494</v>
      </c>
      <c r="N40" s="273">
        <f>SUM(N41:N43)</f>
        <v>2955.2060000000006</v>
      </c>
      <c r="O40" s="272">
        <f>SUM(O41:O43)</f>
        <v>597.761</v>
      </c>
      <c r="P40" s="271">
        <f>SUM(P41:P43)</f>
        <v>88.472</v>
      </c>
      <c r="Q40" s="272">
        <f>SUM(Q41:Q43)</f>
        <v>138.134</v>
      </c>
      <c r="R40" s="271">
        <f t="shared" si="4"/>
        <v>3779.573000000001</v>
      </c>
      <c r="S40" s="274">
        <f t="shared" si="5"/>
        <v>0.007733073541999501</v>
      </c>
      <c r="T40" s="273">
        <f>SUM(T41:T43)</f>
        <v>4031.624</v>
      </c>
      <c r="U40" s="272">
        <f>SUM(U41:U43)</f>
        <v>1682.104</v>
      </c>
      <c r="V40" s="271">
        <f>SUM(V41:V43)</f>
        <v>1.69</v>
      </c>
      <c r="W40" s="272">
        <f>SUM(W41:W43)</f>
        <v>491.34</v>
      </c>
      <c r="X40" s="271">
        <f t="shared" si="6"/>
        <v>6206.758</v>
      </c>
      <c r="Y40" s="268">
        <f t="shared" si="7"/>
        <v>-0.39105520144332984</v>
      </c>
    </row>
    <row r="41" spans="1:25" ht="19.5" customHeight="1">
      <c r="A41" s="219" t="s">
        <v>385</v>
      </c>
      <c r="B41" s="217">
        <v>329.843</v>
      </c>
      <c r="C41" s="214">
        <v>7.420999999999999</v>
      </c>
      <c r="D41" s="213">
        <v>0</v>
      </c>
      <c r="E41" s="214">
        <v>0</v>
      </c>
      <c r="F41" s="213">
        <f t="shared" si="0"/>
        <v>337.264</v>
      </c>
      <c r="G41" s="216">
        <f t="shared" si="1"/>
        <v>0.0065139919857950855</v>
      </c>
      <c r="H41" s="217">
        <v>170.23000000000002</v>
      </c>
      <c r="I41" s="214">
        <v>21.728</v>
      </c>
      <c r="J41" s="213">
        <v>0</v>
      </c>
      <c r="K41" s="214">
        <v>0</v>
      </c>
      <c r="L41" s="213">
        <f t="shared" si="2"/>
        <v>191.95800000000003</v>
      </c>
      <c r="M41" s="218">
        <f t="shared" si="8"/>
        <v>0.7569676700111481</v>
      </c>
      <c r="N41" s="217">
        <v>2406.2210000000005</v>
      </c>
      <c r="O41" s="214">
        <v>127.66599999999997</v>
      </c>
      <c r="P41" s="213">
        <v>1.3499999999999999</v>
      </c>
      <c r="Q41" s="214">
        <v>1.2000000000000002</v>
      </c>
      <c r="R41" s="213">
        <f t="shared" si="4"/>
        <v>2536.4370000000004</v>
      </c>
      <c r="S41" s="216">
        <f t="shared" si="5"/>
        <v>0.005189595188569869</v>
      </c>
      <c r="T41" s="215">
        <v>3005.0159999999996</v>
      </c>
      <c r="U41" s="214">
        <v>494.56600000000003</v>
      </c>
      <c r="V41" s="213">
        <v>0.59</v>
      </c>
      <c r="W41" s="214">
        <v>33.462</v>
      </c>
      <c r="X41" s="213">
        <f t="shared" si="6"/>
        <v>3533.6339999999996</v>
      </c>
      <c r="Y41" s="212">
        <f t="shared" si="7"/>
        <v>-0.2822015522830037</v>
      </c>
    </row>
    <row r="42" spans="1:25" ht="19.5" customHeight="1">
      <c r="A42" s="219" t="s">
        <v>386</v>
      </c>
      <c r="B42" s="217">
        <v>23.626</v>
      </c>
      <c r="C42" s="214">
        <v>20.610000000000003</v>
      </c>
      <c r="D42" s="213">
        <v>0</v>
      </c>
      <c r="E42" s="214">
        <v>0</v>
      </c>
      <c r="F42" s="213">
        <f>SUM(B42:E42)</f>
        <v>44.236000000000004</v>
      </c>
      <c r="G42" s="216">
        <f>F42/$F$9</f>
        <v>0.0008543839528785504</v>
      </c>
      <c r="H42" s="217">
        <v>14.848</v>
      </c>
      <c r="I42" s="214">
        <v>29.984</v>
      </c>
      <c r="J42" s="213">
        <v>0.507</v>
      </c>
      <c r="K42" s="214">
        <v>0.649</v>
      </c>
      <c r="L42" s="213">
        <f>SUM(H42:K42)</f>
        <v>45.988</v>
      </c>
      <c r="M42" s="218">
        <f>IF(ISERROR(F42/L42-1),"         /0",(F42/L42-1))</f>
        <v>-0.038096894842132634</v>
      </c>
      <c r="N42" s="217">
        <v>305.25199999999995</v>
      </c>
      <c r="O42" s="214">
        <v>282.491</v>
      </c>
      <c r="P42" s="213">
        <v>1.7779999999999998</v>
      </c>
      <c r="Q42" s="214">
        <v>1.0190000000000001</v>
      </c>
      <c r="R42" s="213">
        <f>SUM(N42:Q42)</f>
        <v>590.54</v>
      </c>
      <c r="S42" s="216">
        <f>R42/$R$9</f>
        <v>0.0012082553371749623</v>
      </c>
      <c r="T42" s="215">
        <v>342.334</v>
      </c>
      <c r="U42" s="214">
        <v>581.895</v>
      </c>
      <c r="V42" s="213">
        <v>1.1</v>
      </c>
      <c r="W42" s="214">
        <v>0.649</v>
      </c>
      <c r="X42" s="213">
        <f>SUM(T42:W42)</f>
        <v>925.9780000000001</v>
      </c>
      <c r="Y42" s="212">
        <f>IF(ISERROR(R42/X42-1),"         /0",IF(R42/X42&gt;5,"  *  ",(R42/X42-1)))</f>
        <v>-0.362252666910013</v>
      </c>
    </row>
    <row r="43" spans="1:25" ht="19.5" customHeight="1" thickBot="1">
      <c r="A43" s="219" t="s">
        <v>55</v>
      </c>
      <c r="B43" s="217">
        <v>0.21800000000000003</v>
      </c>
      <c r="C43" s="214">
        <v>0.116</v>
      </c>
      <c r="D43" s="213">
        <v>0</v>
      </c>
      <c r="E43" s="214">
        <v>0</v>
      </c>
      <c r="F43" s="213">
        <f>SUM(B43:E43)</f>
        <v>0.334</v>
      </c>
      <c r="G43" s="216">
        <f>F43/$F$9</f>
        <v>6.450950363085175E-06</v>
      </c>
      <c r="H43" s="217">
        <v>109.49700000000001</v>
      </c>
      <c r="I43" s="214">
        <v>50.230999999999995</v>
      </c>
      <c r="J43" s="213"/>
      <c r="K43" s="214"/>
      <c r="L43" s="213">
        <f>SUM(H43:K43)</f>
        <v>159.728</v>
      </c>
      <c r="M43" s="218">
        <f>IF(ISERROR(F43/L43-1),"         /0",(F43/L43-1))</f>
        <v>-0.9979089452068517</v>
      </c>
      <c r="N43" s="217">
        <v>243.733</v>
      </c>
      <c r="O43" s="214">
        <v>187.60400000000004</v>
      </c>
      <c r="P43" s="213">
        <v>85.344</v>
      </c>
      <c r="Q43" s="214">
        <v>135.915</v>
      </c>
      <c r="R43" s="213">
        <f>SUM(N43:Q43)</f>
        <v>652.596</v>
      </c>
      <c r="S43" s="216">
        <f>R43/$R$9</f>
        <v>0.0013352230162546681</v>
      </c>
      <c r="T43" s="215">
        <v>684.2740000000002</v>
      </c>
      <c r="U43" s="214">
        <v>605.643</v>
      </c>
      <c r="V43" s="213"/>
      <c r="W43" s="214">
        <v>457.229</v>
      </c>
      <c r="X43" s="213">
        <f>SUM(T43:W43)</f>
        <v>1747.1460000000004</v>
      </c>
      <c r="Y43" s="212">
        <f>IF(ISERROR(R43/X43-1),"         /0",IF(R43/X43&gt;5,"  *  ",(R43/X43-1)))</f>
        <v>-0.6264788403487747</v>
      </c>
    </row>
    <row r="44" spans="1:25" s="204" customFormat="1" ht="19.5" customHeight="1" thickBot="1">
      <c r="A44" s="263" t="s">
        <v>55</v>
      </c>
      <c r="B44" s="260">
        <v>83.882</v>
      </c>
      <c r="C44" s="259">
        <v>0</v>
      </c>
      <c r="D44" s="258">
        <v>0.22</v>
      </c>
      <c r="E44" s="259">
        <v>0.22</v>
      </c>
      <c r="F44" s="258">
        <f t="shared" si="0"/>
        <v>84.322</v>
      </c>
      <c r="G44" s="261">
        <f t="shared" si="1"/>
        <v>0.0016286138817846352</v>
      </c>
      <c r="H44" s="260">
        <v>91.28</v>
      </c>
      <c r="I44" s="259">
        <v>27.456000000000003</v>
      </c>
      <c r="J44" s="258">
        <v>0</v>
      </c>
      <c r="K44" s="259">
        <v>0</v>
      </c>
      <c r="L44" s="258">
        <f t="shared" si="2"/>
        <v>118.736</v>
      </c>
      <c r="M44" s="262">
        <f t="shared" si="8"/>
        <v>-0.2898362754345776</v>
      </c>
      <c r="N44" s="260">
        <v>851.1219999999998</v>
      </c>
      <c r="O44" s="259">
        <v>30.582</v>
      </c>
      <c r="P44" s="258">
        <v>0.74</v>
      </c>
      <c r="Q44" s="259">
        <v>0.31</v>
      </c>
      <c r="R44" s="258">
        <f t="shared" si="4"/>
        <v>882.7539999999998</v>
      </c>
      <c r="S44" s="261">
        <f t="shared" si="5"/>
        <v>0.001806130375440354</v>
      </c>
      <c r="T44" s="260">
        <v>890.165</v>
      </c>
      <c r="U44" s="259">
        <v>113.43799999999999</v>
      </c>
      <c r="V44" s="258">
        <v>0.692</v>
      </c>
      <c r="W44" s="259">
        <v>65.88100000000001</v>
      </c>
      <c r="X44" s="271">
        <f>SUM(T44:W44)</f>
        <v>1070.176</v>
      </c>
      <c r="Y44" s="255">
        <f t="shared" si="7"/>
        <v>-0.17513194091439177</v>
      </c>
    </row>
    <row r="45" ht="14.25" thickTop="1">
      <c r="A45" s="116" t="s">
        <v>43</v>
      </c>
    </row>
    <row r="46" ht="13.5">
      <c r="A46" s="116" t="s">
        <v>54</v>
      </c>
    </row>
    <row r="47" ht="13.5">
      <c r="A47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5:Y65536 M45:M65536 Y3 M3">
    <cfRule type="cellIs" priority="6" dxfId="101" operator="lessThan" stopIfTrue="1">
      <formula>0</formula>
    </cfRule>
  </conditionalFormatting>
  <conditionalFormatting sqref="Y10:Y44 M10:M44">
    <cfRule type="cellIs" priority="7" dxfId="101" operator="lessThan" stopIfTrue="1">
      <formula>0</formula>
    </cfRule>
    <cfRule type="cellIs" priority="8" dxfId="103" operator="greaterThanOrEqual" stopIfTrue="1">
      <formula>0</formula>
    </cfRule>
  </conditionalFormatting>
  <conditionalFormatting sqref="M5 Y5 Y7:Y8 M7:M8">
    <cfRule type="cellIs" priority="2" dxfId="101" operator="lessThan" stopIfTrue="1">
      <formula>0</formula>
    </cfRule>
  </conditionalFormatting>
  <conditionalFormatting sqref="Y9 M9">
    <cfRule type="cellIs" priority="3" dxfId="101" operator="lessThan" stopIfTrue="1">
      <formula>0</formula>
    </cfRule>
    <cfRule type="cellIs" priority="4" dxfId="103" operator="greaterThanOrEqual" stopIfTrue="1">
      <formula>0</formula>
    </cfRule>
  </conditionalFormatting>
  <conditionalFormatting sqref="M6 Y6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0:V4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0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4.28125" style="123" customWidth="1"/>
    <col min="2" max="2" width="9.140625" style="123" bestFit="1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140625" style="123" bestFit="1" customWidth="1"/>
    <col min="7" max="7" width="9.421875" style="123" customWidth="1"/>
    <col min="8" max="8" width="9.28125" style="123" bestFit="1" customWidth="1"/>
    <col min="9" max="9" width="9.7109375" style="123" bestFit="1" customWidth="1"/>
    <col min="10" max="10" width="8.140625" style="123" customWidth="1"/>
    <col min="11" max="11" width="9.00390625" style="123" customWidth="1"/>
    <col min="12" max="12" width="9.140625" style="123" customWidth="1"/>
    <col min="13" max="14" width="10.28125" style="123" bestFit="1" customWidth="1"/>
    <col min="15" max="15" width="10.140625" style="123" customWidth="1"/>
    <col min="16" max="16" width="8.8515625" style="123" bestFit="1" customWidth="1"/>
    <col min="17" max="17" width="9.140625" style="123" customWidth="1"/>
    <col min="18" max="18" width="10.28125" style="123" bestFit="1" customWidth="1"/>
    <col min="19" max="19" width="9.8515625" style="123" bestFit="1" customWidth="1"/>
    <col min="20" max="20" width="10.421875" style="123" customWidth="1"/>
    <col min="21" max="21" width="10.28125" style="123" customWidth="1"/>
    <col min="22" max="22" width="8.8515625" style="123" customWidth="1"/>
    <col min="23" max="23" width="10.28125" style="123" customWidth="1"/>
    <col min="24" max="24" width="10.28125" style="123" bestFit="1" customWidth="1"/>
    <col min="25" max="25" width="9.140625" style="123" bestFit="1" customWidth="1"/>
    <col min="26" max="16384" width="8.00390625" style="123" customWidth="1"/>
  </cols>
  <sheetData>
    <row r="1" spans="24:25" ht="18.75" thickBot="1">
      <c r="X1" s="587" t="s">
        <v>28</v>
      </c>
      <c r="Y1" s="588"/>
    </row>
    <row r="2" ht="5.25" customHeight="1" thickBot="1"/>
    <row r="3" spans="1:25" ht="24.75" customHeight="1" thickTop="1">
      <c r="A3" s="645" t="s">
        <v>72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7"/>
    </row>
    <row r="4" spans="1:25" ht="21" customHeight="1" thickBot="1">
      <c r="A4" s="656" t="s">
        <v>45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54" customFormat="1" ht="15.75" customHeight="1" thickBot="1" thickTop="1">
      <c r="A5" s="592" t="s">
        <v>67</v>
      </c>
      <c r="B5" s="662" t="s">
        <v>36</v>
      </c>
      <c r="C5" s="663"/>
      <c r="D5" s="663"/>
      <c r="E5" s="663"/>
      <c r="F5" s="663"/>
      <c r="G5" s="663"/>
      <c r="H5" s="663"/>
      <c r="I5" s="663"/>
      <c r="J5" s="664"/>
      <c r="K5" s="664"/>
      <c r="L5" s="664"/>
      <c r="M5" s="665"/>
      <c r="N5" s="662" t="s">
        <v>35</v>
      </c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6"/>
    </row>
    <row r="6" spans="1:25" s="168" customFormat="1" ht="26.25" customHeight="1" thickBot="1">
      <c r="A6" s="593"/>
      <c r="B6" s="678" t="s">
        <v>155</v>
      </c>
      <c r="C6" s="679"/>
      <c r="D6" s="679"/>
      <c r="E6" s="679"/>
      <c r="F6" s="679"/>
      <c r="G6" s="648" t="s">
        <v>34</v>
      </c>
      <c r="H6" s="678" t="s">
        <v>156</v>
      </c>
      <c r="I6" s="679"/>
      <c r="J6" s="679"/>
      <c r="K6" s="679"/>
      <c r="L6" s="679"/>
      <c r="M6" s="659" t="s">
        <v>33</v>
      </c>
      <c r="N6" s="678" t="s">
        <v>157</v>
      </c>
      <c r="O6" s="679"/>
      <c r="P6" s="679"/>
      <c r="Q6" s="679"/>
      <c r="R6" s="679"/>
      <c r="S6" s="648" t="s">
        <v>34</v>
      </c>
      <c r="T6" s="678" t="s">
        <v>158</v>
      </c>
      <c r="U6" s="679"/>
      <c r="V6" s="679"/>
      <c r="W6" s="679"/>
      <c r="X6" s="679"/>
      <c r="Y6" s="653" t="s">
        <v>33</v>
      </c>
    </row>
    <row r="7" spans="1:25" s="163" customFormat="1" ht="26.25" customHeight="1">
      <c r="A7" s="594"/>
      <c r="B7" s="586" t="s">
        <v>22</v>
      </c>
      <c r="C7" s="582"/>
      <c r="D7" s="581" t="s">
        <v>21</v>
      </c>
      <c r="E7" s="582"/>
      <c r="F7" s="671" t="s">
        <v>17</v>
      </c>
      <c r="G7" s="649"/>
      <c r="H7" s="586" t="s">
        <v>22</v>
      </c>
      <c r="I7" s="582"/>
      <c r="J7" s="581" t="s">
        <v>21</v>
      </c>
      <c r="K7" s="582"/>
      <c r="L7" s="671" t="s">
        <v>17</v>
      </c>
      <c r="M7" s="660"/>
      <c r="N7" s="586" t="s">
        <v>22</v>
      </c>
      <c r="O7" s="582"/>
      <c r="P7" s="581" t="s">
        <v>21</v>
      </c>
      <c r="Q7" s="582"/>
      <c r="R7" s="671" t="s">
        <v>17</v>
      </c>
      <c r="S7" s="649"/>
      <c r="T7" s="586" t="s">
        <v>22</v>
      </c>
      <c r="U7" s="582"/>
      <c r="V7" s="581" t="s">
        <v>21</v>
      </c>
      <c r="W7" s="582"/>
      <c r="X7" s="671" t="s">
        <v>17</v>
      </c>
      <c r="Y7" s="654"/>
    </row>
    <row r="8" spans="1:25" s="250" customFormat="1" ht="29.25" thickBot="1">
      <c r="A8" s="595"/>
      <c r="B8" s="253" t="s">
        <v>31</v>
      </c>
      <c r="C8" s="251" t="s">
        <v>30</v>
      </c>
      <c r="D8" s="252" t="s">
        <v>31</v>
      </c>
      <c r="E8" s="251" t="s">
        <v>30</v>
      </c>
      <c r="F8" s="644"/>
      <c r="G8" s="650"/>
      <c r="H8" s="253" t="s">
        <v>31</v>
      </c>
      <c r="I8" s="251" t="s">
        <v>30</v>
      </c>
      <c r="J8" s="252" t="s">
        <v>31</v>
      </c>
      <c r="K8" s="251" t="s">
        <v>30</v>
      </c>
      <c r="L8" s="644"/>
      <c r="M8" s="661"/>
      <c r="N8" s="253" t="s">
        <v>31</v>
      </c>
      <c r="O8" s="251" t="s">
        <v>30</v>
      </c>
      <c r="P8" s="252" t="s">
        <v>31</v>
      </c>
      <c r="Q8" s="251" t="s">
        <v>30</v>
      </c>
      <c r="R8" s="644"/>
      <c r="S8" s="650"/>
      <c r="T8" s="253" t="s">
        <v>31</v>
      </c>
      <c r="U8" s="251" t="s">
        <v>30</v>
      </c>
      <c r="V8" s="252" t="s">
        <v>31</v>
      </c>
      <c r="W8" s="251" t="s">
        <v>30</v>
      </c>
      <c r="X8" s="644"/>
      <c r="Y8" s="655"/>
    </row>
    <row r="9" spans="1:25" s="152" customFormat="1" ht="18" customHeight="1" thickBot="1" thickTop="1">
      <c r="A9" s="312" t="s">
        <v>24</v>
      </c>
      <c r="B9" s="311">
        <f>B10+B28+B46+B56+B73+B77</f>
        <v>27567.141999999993</v>
      </c>
      <c r="C9" s="310">
        <f>C10+C28+C46+C56+C73+C77</f>
        <v>17447.574</v>
      </c>
      <c r="D9" s="308">
        <f>D10+D28+D46+D56+D73+D77</f>
        <v>5377.886</v>
      </c>
      <c r="E9" s="309">
        <f>E10+E28+E46+E56+E73+E77</f>
        <v>1382.7150000000001</v>
      </c>
      <c r="F9" s="308">
        <f aca="true" t="shared" si="0" ref="F9:F17">SUM(B9:E9)</f>
        <v>51775.316999999995</v>
      </c>
      <c r="G9" s="320">
        <f aca="true" t="shared" si="1" ref="G9:G17">F9/$F$9</f>
        <v>1</v>
      </c>
      <c r="H9" s="311">
        <f>H10+H28+H46+H56+H73+H77</f>
        <v>28769.614999999998</v>
      </c>
      <c r="I9" s="310">
        <f>I10+I28+I46+I56+I73+I77</f>
        <v>18602.624999999996</v>
      </c>
      <c r="J9" s="308">
        <f>J10+J28+J46+J56+J73+J77</f>
        <v>4645.632999999999</v>
      </c>
      <c r="K9" s="309">
        <f>K10+K28+K46+K56+K73+K77</f>
        <v>2074.9030000000002</v>
      </c>
      <c r="L9" s="308">
        <f aca="true" t="shared" si="2" ref="L9:L17">SUM(H9:K9)</f>
        <v>54092.77599999999</v>
      </c>
      <c r="M9" s="386">
        <f aca="true" t="shared" si="3" ref="M9:M17">IF(ISERROR(F9/L9-1),"         /0",(F9/L9-1))</f>
        <v>-0.0428423011605098</v>
      </c>
      <c r="N9" s="391">
        <f>N10+N28+N46+N56+N73+N77</f>
        <v>273903.41699999996</v>
      </c>
      <c r="O9" s="310">
        <f>O10+O28+O46+O56+O73+O77</f>
        <v>155740.92500000005</v>
      </c>
      <c r="P9" s="308">
        <f>P10+P28+P46+P56+P73+P77</f>
        <v>43581.74</v>
      </c>
      <c r="Q9" s="309">
        <f>Q10+Q28+Q46+Q56+Q73+Q77</f>
        <v>15528.224999999997</v>
      </c>
      <c r="R9" s="308">
        <f aca="true" t="shared" si="4" ref="R9:R17">SUM(N9:Q9)</f>
        <v>488754.307</v>
      </c>
      <c r="S9" s="406">
        <f aca="true" t="shared" si="5" ref="S9:S17">R9/$R$9</f>
        <v>1</v>
      </c>
      <c r="T9" s="311">
        <f>T10+T28+T46+T56+T73+T77</f>
        <v>272247.13499999995</v>
      </c>
      <c r="U9" s="310">
        <f>U10+U28+U46+U56+U73+U77</f>
        <v>157260.68</v>
      </c>
      <c r="V9" s="308">
        <f>V10+V28+V46+V56+V73+V77</f>
        <v>35709.468000000015</v>
      </c>
      <c r="W9" s="309">
        <f>W10+W28+W46+W56+W73+W77</f>
        <v>16262.867</v>
      </c>
      <c r="X9" s="308">
        <f aca="true" t="shared" si="6" ref="X9:X17">SUM(T9:W9)</f>
        <v>481480.14999999997</v>
      </c>
      <c r="Y9" s="307">
        <f>IF(ISERROR(R9/X9-1),"         /0",(R9/X9-1))</f>
        <v>0.015107906317633146</v>
      </c>
    </row>
    <row r="10" spans="1:25" s="220" customFormat="1" ht="19.5" customHeight="1">
      <c r="A10" s="227" t="s">
        <v>60</v>
      </c>
      <c r="B10" s="224">
        <f>SUM(B11:B27)</f>
        <v>17746.110999999994</v>
      </c>
      <c r="C10" s="223">
        <f>SUM(C11:C27)</f>
        <v>7199.529000000001</v>
      </c>
      <c r="D10" s="222">
        <f>SUM(D11:D27)</f>
        <v>4790.188</v>
      </c>
      <c r="E10" s="293">
        <f>SUM(E11:E27)</f>
        <v>810.8800000000001</v>
      </c>
      <c r="F10" s="222">
        <f t="shared" si="0"/>
        <v>30546.707999999995</v>
      </c>
      <c r="G10" s="225">
        <f t="shared" si="1"/>
        <v>0.5899859193522659</v>
      </c>
      <c r="H10" s="224">
        <f>SUM(H11:H27)</f>
        <v>17474.539</v>
      </c>
      <c r="I10" s="223">
        <f>SUM(I11:I27)</f>
        <v>8986.318</v>
      </c>
      <c r="J10" s="222">
        <f>SUM(J11:J27)</f>
        <v>4535.596</v>
      </c>
      <c r="K10" s="293">
        <f>SUM(K11:K27)</f>
        <v>1833.3120000000001</v>
      </c>
      <c r="L10" s="222">
        <f t="shared" si="2"/>
        <v>32829.765</v>
      </c>
      <c r="M10" s="387">
        <f t="shared" si="3"/>
        <v>-0.06954228883453795</v>
      </c>
      <c r="N10" s="392">
        <f>SUM(N11:N27)</f>
        <v>180217.484</v>
      </c>
      <c r="O10" s="223">
        <f>SUM(O11:O27)</f>
        <v>70299.37100000001</v>
      </c>
      <c r="P10" s="222">
        <f>SUM(P11:P27)</f>
        <v>40463.419</v>
      </c>
      <c r="Q10" s="293">
        <f>SUM(Q11:Q27)</f>
        <v>10295.698999999997</v>
      </c>
      <c r="R10" s="222">
        <f t="shared" si="4"/>
        <v>301275.97300000006</v>
      </c>
      <c r="S10" s="407">
        <f t="shared" si="5"/>
        <v>0.6164159961049716</v>
      </c>
      <c r="T10" s="224">
        <f>SUM(T11:T27)</f>
        <v>180437.00999999998</v>
      </c>
      <c r="U10" s="223">
        <f>SUM(U11:U27)</f>
        <v>82303.98100000001</v>
      </c>
      <c r="V10" s="222">
        <f>SUM(V11:V27)</f>
        <v>34159.009000000005</v>
      </c>
      <c r="W10" s="293">
        <f>SUM(W11:W27)</f>
        <v>10593.728000000001</v>
      </c>
      <c r="X10" s="222">
        <f t="shared" si="6"/>
        <v>307493.728</v>
      </c>
      <c r="Y10" s="221">
        <f aca="true" t="shared" si="7" ref="Y10:Y17">IF(ISERROR(R10/X10-1),"         /0",IF(R10/X10&gt;5,"  *  ",(R10/X10-1)))</f>
        <v>-0.020220753901035504</v>
      </c>
    </row>
    <row r="11" spans="1:25" ht="19.5" customHeight="1">
      <c r="A11" s="219" t="s">
        <v>181</v>
      </c>
      <c r="B11" s="217">
        <v>7302.294</v>
      </c>
      <c r="C11" s="214">
        <v>3291.834</v>
      </c>
      <c r="D11" s="213">
        <v>0</v>
      </c>
      <c r="E11" s="265">
        <v>0</v>
      </c>
      <c r="F11" s="213">
        <f t="shared" si="0"/>
        <v>10594.128</v>
      </c>
      <c r="G11" s="216">
        <f t="shared" si="1"/>
        <v>0.20461734691069108</v>
      </c>
      <c r="H11" s="217">
        <v>7853.874000000001</v>
      </c>
      <c r="I11" s="214">
        <v>4420.578</v>
      </c>
      <c r="J11" s="213"/>
      <c r="K11" s="265"/>
      <c r="L11" s="213">
        <f t="shared" si="2"/>
        <v>12274.452000000001</v>
      </c>
      <c r="M11" s="388">
        <f t="shared" si="3"/>
        <v>-0.1368960504306017</v>
      </c>
      <c r="N11" s="393">
        <v>73814.723</v>
      </c>
      <c r="O11" s="214">
        <v>33295.745</v>
      </c>
      <c r="P11" s="213"/>
      <c r="Q11" s="265"/>
      <c r="R11" s="213">
        <f t="shared" si="4"/>
        <v>107110.468</v>
      </c>
      <c r="S11" s="408">
        <f t="shared" si="5"/>
        <v>0.2191499214757815</v>
      </c>
      <c r="T11" s="217">
        <v>63225.85899999999</v>
      </c>
      <c r="U11" s="214">
        <v>36517.15200000001</v>
      </c>
      <c r="V11" s="213">
        <v>43.935</v>
      </c>
      <c r="W11" s="265"/>
      <c r="X11" s="213">
        <f t="shared" si="6"/>
        <v>99786.946</v>
      </c>
      <c r="Y11" s="212">
        <f t="shared" si="7"/>
        <v>0.0733915837047463</v>
      </c>
    </row>
    <row r="12" spans="1:25" ht="19.5" customHeight="1">
      <c r="A12" s="219" t="s">
        <v>214</v>
      </c>
      <c r="B12" s="217">
        <v>2162.0119999999997</v>
      </c>
      <c r="C12" s="214">
        <v>702.815</v>
      </c>
      <c r="D12" s="213">
        <v>1148.729</v>
      </c>
      <c r="E12" s="265">
        <v>26.532</v>
      </c>
      <c r="F12" s="213">
        <f t="shared" si="0"/>
        <v>4040.0879999999997</v>
      </c>
      <c r="G12" s="216">
        <f t="shared" si="1"/>
        <v>0.07803115913322173</v>
      </c>
      <c r="H12" s="217">
        <v>1794.065</v>
      </c>
      <c r="I12" s="214">
        <v>1093.147</v>
      </c>
      <c r="J12" s="213">
        <v>1295.926</v>
      </c>
      <c r="K12" s="265">
        <v>522.379</v>
      </c>
      <c r="L12" s="213">
        <f t="shared" si="2"/>
        <v>4705.517</v>
      </c>
      <c r="M12" s="388">
        <f t="shared" si="3"/>
        <v>-0.14141464157923567</v>
      </c>
      <c r="N12" s="393">
        <v>21720.561999999998</v>
      </c>
      <c r="O12" s="214">
        <v>9665.714000000002</v>
      </c>
      <c r="P12" s="213">
        <v>9356.188</v>
      </c>
      <c r="Q12" s="265">
        <v>3604.155</v>
      </c>
      <c r="R12" s="213">
        <f t="shared" si="4"/>
        <v>44346.619</v>
      </c>
      <c r="S12" s="408">
        <f t="shared" si="5"/>
        <v>0.09073397075966842</v>
      </c>
      <c r="T12" s="217">
        <v>20437.349</v>
      </c>
      <c r="U12" s="214">
        <v>10130.503</v>
      </c>
      <c r="V12" s="213">
        <v>4173.996999999999</v>
      </c>
      <c r="W12" s="265">
        <v>980.581</v>
      </c>
      <c r="X12" s="213">
        <f t="shared" si="6"/>
        <v>35722.43</v>
      </c>
      <c r="Y12" s="212">
        <f t="shared" si="7"/>
        <v>0.24142223807282992</v>
      </c>
    </row>
    <row r="13" spans="1:25" ht="19.5" customHeight="1">
      <c r="A13" s="219" t="s">
        <v>216</v>
      </c>
      <c r="B13" s="217">
        <v>2533.804</v>
      </c>
      <c r="C13" s="214">
        <v>1314.879</v>
      </c>
      <c r="D13" s="213">
        <v>0</v>
      </c>
      <c r="E13" s="265">
        <v>0</v>
      </c>
      <c r="F13" s="213">
        <f t="shared" si="0"/>
        <v>3848.683</v>
      </c>
      <c r="G13" s="216">
        <f t="shared" si="1"/>
        <v>0.07433432034805311</v>
      </c>
      <c r="H13" s="217">
        <v>1779.407</v>
      </c>
      <c r="I13" s="214">
        <v>1397.89</v>
      </c>
      <c r="J13" s="213"/>
      <c r="K13" s="265"/>
      <c r="L13" s="213">
        <f t="shared" si="2"/>
        <v>3177.297</v>
      </c>
      <c r="M13" s="388">
        <f t="shared" si="3"/>
        <v>0.2113072841475001</v>
      </c>
      <c r="N13" s="393">
        <v>24405.005</v>
      </c>
      <c r="O13" s="214">
        <v>11121.64</v>
      </c>
      <c r="P13" s="213"/>
      <c r="Q13" s="265"/>
      <c r="R13" s="213">
        <f t="shared" si="4"/>
        <v>35526.645000000004</v>
      </c>
      <c r="S13" s="408">
        <f t="shared" si="5"/>
        <v>0.07268814717575472</v>
      </c>
      <c r="T13" s="217">
        <v>34221.366</v>
      </c>
      <c r="U13" s="214">
        <v>15224.476999999999</v>
      </c>
      <c r="V13" s="213">
        <v>82.765</v>
      </c>
      <c r="W13" s="265"/>
      <c r="X13" s="213">
        <f t="shared" si="6"/>
        <v>49528.608</v>
      </c>
      <c r="Y13" s="212">
        <f t="shared" si="7"/>
        <v>-0.2827045532957436</v>
      </c>
    </row>
    <row r="14" spans="1:25" ht="19.5" customHeight="1">
      <c r="A14" s="219" t="s">
        <v>215</v>
      </c>
      <c r="B14" s="217">
        <v>2910.803</v>
      </c>
      <c r="C14" s="214">
        <v>674.091</v>
      </c>
      <c r="D14" s="213">
        <v>38.342</v>
      </c>
      <c r="E14" s="265">
        <v>0</v>
      </c>
      <c r="F14" s="213">
        <f t="shared" si="0"/>
        <v>3623.236</v>
      </c>
      <c r="G14" s="216">
        <f t="shared" si="1"/>
        <v>0.06997998679563855</v>
      </c>
      <c r="H14" s="217">
        <v>3446.539</v>
      </c>
      <c r="I14" s="214">
        <v>1089.568</v>
      </c>
      <c r="J14" s="213"/>
      <c r="K14" s="265"/>
      <c r="L14" s="213">
        <f t="shared" si="2"/>
        <v>4536.107</v>
      </c>
      <c r="M14" s="388">
        <f t="shared" si="3"/>
        <v>-0.20124547326595255</v>
      </c>
      <c r="N14" s="393">
        <v>32106.516999999993</v>
      </c>
      <c r="O14" s="214">
        <v>4718.548</v>
      </c>
      <c r="P14" s="213">
        <v>38.342</v>
      </c>
      <c r="Q14" s="265"/>
      <c r="R14" s="213">
        <f t="shared" si="4"/>
        <v>36863.40699999999</v>
      </c>
      <c r="S14" s="408">
        <f t="shared" si="5"/>
        <v>0.07542318598943823</v>
      </c>
      <c r="T14" s="217">
        <v>33002.406</v>
      </c>
      <c r="U14" s="214">
        <v>10453.843</v>
      </c>
      <c r="V14" s="213"/>
      <c r="W14" s="265"/>
      <c r="X14" s="213">
        <f t="shared" si="6"/>
        <v>43456.249</v>
      </c>
      <c r="Y14" s="212">
        <f t="shared" si="7"/>
        <v>-0.15171217377735502</v>
      </c>
    </row>
    <row r="15" spans="1:25" ht="19.5" customHeight="1">
      <c r="A15" s="219" t="s">
        <v>217</v>
      </c>
      <c r="B15" s="217">
        <v>0</v>
      </c>
      <c r="C15" s="214">
        <v>0</v>
      </c>
      <c r="D15" s="213">
        <v>2442.62</v>
      </c>
      <c r="E15" s="265">
        <v>760.225</v>
      </c>
      <c r="F15" s="213">
        <f t="shared" si="0"/>
        <v>3202.845</v>
      </c>
      <c r="G15" s="216">
        <f t="shared" si="1"/>
        <v>0.06186046142411837</v>
      </c>
      <c r="H15" s="217"/>
      <c r="I15" s="214"/>
      <c r="J15" s="213">
        <v>3239.16</v>
      </c>
      <c r="K15" s="265">
        <v>1310.3830000000003</v>
      </c>
      <c r="L15" s="213">
        <f t="shared" si="2"/>
        <v>4549.543</v>
      </c>
      <c r="M15" s="388">
        <f t="shared" si="3"/>
        <v>-0.29600731326201335</v>
      </c>
      <c r="N15" s="393"/>
      <c r="O15" s="214"/>
      <c r="P15" s="213">
        <v>22778.867</v>
      </c>
      <c r="Q15" s="265">
        <v>6445.452999999999</v>
      </c>
      <c r="R15" s="213">
        <f t="shared" si="4"/>
        <v>29224.319999999996</v>
      </c>
      <c r="S15" s="408">
        <f t="shared" si="5"/>
        <v>0.05979347819844378</v>
      </c>
      <c r="T15" s="217"/>
      <c r="U15" s="214"/>
      <c r="V15" s="213">
        <v>25378.099000000002</v>
      </c>
      <c r="W15" s="265">
        <v>5992.185000000001</v>
      </c>
      <c r="X15" s="213">
        <f t="shared" si="6"/>
        <v>31370.284000000003</v>
      </c>
      <c r="Y15" s="212">
        <f t="shared" si="7"/>
        <v>-0.06840754135346705</v>
      </c>
    </row>
    <row r="16" spans="1:25" ht="19.5" customHeight="1">
      <c r="A16" s="219" t="s">
        <v>160</v>
      </c>
      <c r="B16" s="217">
        <v>864.1120000000001</v>
      </c>
      <c r="C16" s="214">
        <v>454.658</v>
      </c>
      <c r="D16" s="213">
        <v>0</v>
      </c>
      <c r="E16" s="265">
        <v>0</v>
      </c>
      <c r="F16" s="213">
        <f t="shared" si="0"/>
        <v>1318.77</v>
      </c>
      <c r="G16" s="216">
        <f t="shared" si="1"/>
        <v>0.02547101739618514</v>
      </c>
      <c r="H16" s="217">
        <v>540.926</v>
      </c>
      <c r="I16" s="214">
        <v>327.926</v>
      </c>
      <c r="J16" s="213">
        <v>0</v>
      </c>
      <c r="K16" s="265"/>
      <c r="L16" s="213">
        <f t="shared" si="2"/>
        <v>868.8520000000001</v>
      </c>
      <c r="M16" s="388">
        <f t="shared" si="3"/>
        <v>0.5178304245141863</v>
      </c>
      <c r="N16" s="393">
        <v>6490.151999999999</v>
      </c>
      <c r="O16" s="214">
        <v>3744.1740000000013</v>
      </c>
      <c r="P16" s="213">
        <v>0</v>
      </c>
      <c r="Q16" s="265">
        <v>0</v>
      </c>
      <c r="R16" s="213">
        <f t="shared" si="4"/>
        <v>10234.326000000001</v>
      </c>
      <c r="S16" s="408">
        <f t="shared" si="5"/>
        <v>0.02093961291680239</v>
      </c>
      <c r="T16" s="217">
        <v>6230.273</v>
      </c>
      <c r="U16" s="214">
        <v>4089.248999999999</v>
      </c>
      <c r="V16" s="213">
        <v>0</v>
      </c>
      <c r="W16" s="265">
        <v>0</v>
      </c>
      <c r="X16" s="213">
        <f t="shared" si="6"/>
        <v>10319.521999999999</v>
      </c>
      <c r="Y16" s="212">
        <f t="shared" si="7"/>
        <v>-0.008255808747730575</v>
      </c>
    </row>
    <row r="17" spans="1:25" ht="19.5" customHeight="1">
      <c r="A17" s="219" t="s">
        <v>218</v>
      </c>
      <c r="B17" s="217">
        <v>0</v>
      </c>
      <c r="C17" s="214">
        <v>0</v>
      </c>
      <c r="D17" s="213">
        <v>1053.169</v>
      </c>
      <c r="E17" s="265">
        <v>0</v>
      </c>
      <c r="F17" s="213">
        <f t="shared" si="0"/>
        <v>1053.169</v>
      </c>
      <c r="G17" s="216">
        <f t="shared" si="1"/>
        <v>0.020341140547724703</v>
      </c>
      <c r="H17" s="217"/>
      <c r="I17" s="214"/>
      <c r="J17" s="213"/>
      <c r="K17" s="265"/>
      <c r="L17" s="213">
        <f t="shared" si="2"/>
        <v>0</v>
      </c>
      <c r="M17" s="388" t="str">
        <f t="shared" si="3"/>
        <v>         /0</v>
      </c>
      <c r="N17" s="393"/>
      <c r="O17" s="214"/>
      <c r="P17" s="213">
        <v>8033.235</v>
      </c>
      <c r="Q17" s="265">
        <v>125.56200000000001</v>
      </c>
      <c r="R17" s="213">
        <f t="shared" si="4"/>
        <v>8158.797</v>
      </c>
      <c r="S17" s="408">
        <f t="shared" si="5"/>
        <v>0.01669304368912702</v>
      </c>
      <c r="T17" s="217"/>
      <c r="U17" s="214"/>
      <c r="V17" s="213"/>
      <c r="W17" s="265"/>
      <c r="X17" s="213">
        <f t="shared" si="6"/>
        <v>0</v>
      </c>
      <c r="Y17" s="212" t="str">
        <f t="shared" si="7"/>
        <v>         /0</v>
      </c>
    </row>
    <row r="18" spans="1:25" ht="19.5" customHeight="1">
      <c r="A18" s="219" t="s">
        <v>220</v>
      </c>
      <c r="B18" s="217">
        <v>797.871</v>
      </c>
      <c r="C18" s="214">
        <v>0</v>
      </c>
      <c r="D18" s="213">
        <v>0</v>
      </c>
      <c r="E18" s="265">
        <v>0</v>
      </c>
      <c r="F18" s="213">
        <f aca="true" t="shared" si="8" ref="F18:F25">SUM(B18:E18)</f>
        <v>797.871</v>
      </c>
      <c r="G18" s="216">
        <f aca="true" t="shared" si="9" ref="G18:G25">F18/$F$9</f>
        <v>0.015410258135165064</v>
      </c>
      <c r="H18" s="217">
        <v>965.3990000000001</v>
      </c>
      <c r="I18" s="214"/>
      <c r="J18" s="213"/>
      <c r="K18" s="265"/>
      <c r="L18" s="213">
        <f aca="true" t="shared" si="10" ref="L18:L25">SUM(H18:K18)</f>
        <v>965.3990000000001</v>
      </c>
      <c r="M18" s="388">
        <f aca="true" t="shared" si="11" ref="M18:M25">IF(ISERROR(F18/L18-1),"         /0",(F18/L18-1))</f>
        <v>-0.17353239437786872</v>
      </c>
      <c r="N18" s="393">
        <v>8356.567999999997</v>
      </c>
      <c r="O18" s="214"/>
      <c r="P18" s="213"/>
      <c r="Q18" s="265"/>
      <c r="R18" s="213">
        <f aca="true" t="shared" si="12" ref="R18:R25">SUM(N18:Q18)</f>
        <v>8356.567999999997</v>
      </c>
      <c r="S18" s="408">
        <f aca="true" t="shared" si="13" ref="S18:S25">R18/$R$9</f>
        <v>0.017097686670615873</v>
      </c>
      <c r="T18" s="217">
        <v>9000.04</v>
      </c>
      <c r="U18" s="214"/>
      <c r="V18" s="213"/>
      <c r="W18" s="265"/>
      <c r="X18" s="213">
        <f aca="true" t="shared" si="14" ref="X18:X25">SUM(T18:W18)</f>
        <v>9000.04</v>
      </c>
      <c r="Y18" s="212">
        <f aca="true" t="shared" si="15" ref="Y18:Y25">IF(ISERROR(R18/X18-1),"         /0",IF(R18/X18&gt;5,"  *  ",(R18/X18-1)))</f>
        <v>-0.07149657112635088</v>
      </c>
    </row>
    <row r="19" spans="1:25" ht="19.5" customHeight="1">
      <c r="A19" s="219" t="s">
        <v>161</v>
      </c>
      <c r="B19" s="217">
        <v>554.533</v>
      </c>
      <c r="C19" s="214">
        <v>242.684</v>
      </c>
      <c r="D19" s="213">
        <v>0</v>
      </c>
      <c r="E19" s="265">
        <v>0</v>
      </c>
      <c r="F19" s="213">
        <f t="shared" si="8"/>
        <v>797.217</v>
      </c>
      <c r="G19" s="216">
        <f t="shared" si="9"/>
        <v>0.01539762663355591</v>
      </c>
      <c r="H19" s="217">
        <v>0</v>
      </c>
      <c r="I19" s="214">
        <v>0</v>
      </c>
      <c r="J19" s="213"/>
      <c r="K19" s="265"/>
      <c r="L19" s="213">
        <f t="shared" si="10"/>
        <v>0</v>
      </c>
      <c r="M19" s="388" t="str">
        <f t="shared" si="11"/>
        <v>         /0</v>
      </c>
      <c r="N19" s="393">
        <v>3970.8299999999995</v>
      </c>
      <c r="O19" s="214">
        <v>1860.3509999999999</v>
      </c>
      <c r="P19" s="213"/>
      <c r="Q19" s="265"/>
      <c r="R19" s="213">
        <f t="shared" si="12"/>
        <v>5831.181</v>
      </c>
      <c r="S19" s="408">
        <f t="shared" si="13"/>
        <v>0.011930699978465867</v>
      </c>
      <c r="T19" s="217">
        <v>0</v>
      </c>
      <c r="U19" s="214">
        <v>0</v>
      </c>
      <c r="V19" s="213"/>
      <c r="W19" s="265"/>
      <c r="X19" s="213">
        <f t="shared" si="14"/>
        <v>0</v>
      </c>
      <c r="Y19" s="212" t="str">
        <f t="shared" si="15"/>
        <v>         /0</v>
      </c>
    </row>
    <row r="20" spans="1:25" ht="19.5" customHeight="1">
      <c r="A20" s="219" t="s">
        <v>221</v>
      </c>
      <c r="B20" s="217">
        <v>0</v>
      </c>
      <c r="C20" s="214">
        <v>345.179</v>
      </c>
      <c r="D20" s="213">
        <v>0</v>
      </c>
      <c r="E20" s="265">
        <v>0</v>
      </c>
      <c r="F20" s="213">
        <f>SUM(B20:E20)</f>
        <v>345.179</v>
      </c>
      <c r="G20" s="216">
        <f>F20/$F$9</f>
        <v>0.006666864058022088</v>
      </c>
      <c r="H20" s="217"/>
      <c r="I20" s="214">
        <v>359.844</v>
      </c>
      <c r="J20" s="213"/>
      <c r="K20" s="265"/>
      <c r="L20" s="213">
        <f>SUM(H20:K20)</f>
        <v>359.844</v>
      </c>
      <c r="M20" s="388">
        <f>IF(ISERROR(F20/L20-1),"         /0",(F20/L20-1))</f>
        <v>-0.04075377107857858</v>
      </c>
      <c r="N20" s="393"/>
      <c r="O20" s="214">
        <v>3353.715</v>
      </c>
      <c r="P20" s="213"/>
      <c r="Q20" s="265"/>
      <c r="R20" s="213">
        <f>SUM(N20:Q20)</f>
        <v>3353.715</v>
      </c>
      <c r="S20" s="408">
        <f>R20/$R$9</f>
        <v>0.006861760504138126</v>
      </c>
      <c r="T20" s="217">
        <v>2212.583</v>
      </c>
      <c r="U20" s="214">
        <v>1784.015</v>
      </c>
      <c r="V20" s="213"/>
      <c r="W20" s="265"/>
      <c r="X20" s="213">
        <f>SUM(T20:W20)</f>
        <v>3996.598</v>
      </c>
      <c r="Y20" s="212">
        <f>IF(ISERROR(R20/X20-1),"         /0",IF(R20/X20&gt;5,"  *  ",(R20/X20-1)))</f>
        <v>-0.16085755935423074</v>
      </c>
    </row>
    <row r="21" spans="1:25" ht="19.5" customHeight="1">
      <c r="A21" s="219" t="s">
        <v>203</v>
      </c>
      <c r="B21" s="217">
        <v>155.599</v>
      </c>
      <c r="C21" s="214">
        <v>120.084</v>
      </c>
      <c r="D21" s="213">
        <v>0</v>
      </c>
      <c r="E21" s="265">
        <v>0</v>
      </c>
      <c r="F21" s="213">
        <f t="shared" si="8"/>
        <v>275.683</v>
      </c>
      <c r="G21" s="216">
        <f t="shared" si="9"/>
        <v>0.005324602841156917</v>
      </c>
      <c r="H21" s="217">
        <v>102.14699999999999</v>
      </c>
      <c r="I21" s="214">
        <v>128.026</v>
      </c>
      <c r="J21" s="213"/>
      <c r="K21" s="265"/>
      <c r="L21" s="213">
        <f t="shared" si="10"/>
        <v>230.173</v>
      </c>
      <c r="M21" s="388">
        <f t="shared" si="11"/>
        <v>0.1977208447559009</v>
      </c>
      <c r="N21" s="393">
        <v>966.5319999999999</v>
      </c>
      <c r="O21" s="214">
        <v>982.848</v>
      </c>
      <c r="P21" s="213"/>
      <c r="Q21" s="265"/>
      <c r="R21" s="213">
        <f t="shared" si="12"/>
        <v>1949.3799999999999</v>
      </c>
      <c r="S21" s="408">
        <f t="shared" si="13"/>
        <v>0.003988466131307156</v>
      </c>
      <c r="T21" s="217">
        <v>1038.9299999999998</v>
      </c>
      <c r="U21" s="214">
        <v>1147.57</v>
      </c>
      <c r="V21" s="213"/>
      <c r="W21" s="265"/>
      <c r="X21" s="213">
        <f t="shared" si="14"/>
        <v>2186.5</v>
      </c>
      <c r="Y21" s="212">
        <f t="shared" si="15"/>
        <v>-0.10844729018980115</v>
      </c>
    </row>
    <row r="22" spans="1:25" ht="19.5" customHeight="1">
      <c r="A22" s="219" t="s">
        <v>225</v>
      </c>
      <c r="B22" s="217">
        <v>199.799</v>
      </c>
      <c r="C22" s="214">
        <v>0</v>
      </c>
      <c r="D22" s="213">
        <v>0</v>
      </c>
      <c r="E22" s="265">
        <v>0</v>
      </c>
      <c r="F22" s="213">
        <f t="shared" si="8"/>
        <v>199.799</v>
      </c>
      <c r="G22" s="216">
        <f t="shared" si="9"/>
        <v>0.0038589623700420804</v>
      </c>
      <c r="H22" s="217">
        <v>599.703</v>
      </c>
      <c r="I22" s="214">
        <v>5.011</v>
      </c>
      <c r="J22" s="213"/>
      <c r="K22" s="265"/>
      <c r="L22" s="213">
        <f t="shared" si="10"/>
        <v>604.7139999999999</v>
      </c>
      <c r="M22" s="388">
        <f t="shared" si="11"/>
        <v>-0.6695975287491276</v>
      </c>
      <c r="N22" s="393">
        <v>4312.069</v>
      </c>
      <c r="O22" s="214">
        <v>315.426</v>
      </c>
      <c r="P22" s="213">
        <v>47.875</v>
      </c>
      <c r="Q22" s="265">
        <v>89.067</v>
      </c>
      <c r="R22" s="213">
        <f t="shared" si="12"/>
        <v>4764.437000000001</v>
      </c>
      <c r="S22" s="408">
        <f t="shared" si="13"/>
        <v>0.009748122792501552</v>
      </c>
      <c r="T22" s="217">
        <v>7509.413000000001</v>
      </c>
      <c r="U22" s="214">
        <v>1500.9560000000001</v>
      </c>
      <c r="V22" s="213"/>
      <c r="W22" s="265"/>
      <c r="X22" s="213">
        <f t="shared" si="14"/>
        <v>9010.369000000002</v>
      </c>
      <c r="Y22" s="212">
        <f t="shared" si="15"/>
        <v>-0.47122731599560463</v>
      </c>
    </row>
    <row r="23" spans="1:25" ht="19.5" customHeight="1">
      <c r="A23" s="219" t="s">
        <v>184</v>
      </c>
      <c r="B23" s="217">
        <v>125.99200000000002</v>
      </c>
      <c r="C23" s="214">
        <v>42.328</v>
      </c>
      <c r="D23" s="213">
        <v>0</v>
      </c>
      <c r="E23" s="265">
        <v>0</v>
      </c>
      <c r="F23" s="213">
        <f>SUM(B23:E23)</f>
        <v>168.32000000000002</v>
      </c>
      <c r="G23" s="216">
        <f t="shared" si="9"/>
        <v>0.003250969955432625</v>
      </c>
      <c r="H23" s="217">
        <v>200.87000000000003</v>
      </c>
      <c r="I23" s="214">
        <v>135.88000000000002</v>
      </c>
      <c r="J23" s="213"/>
      <c r="K23" s="265"/>
      <c r="L23" s="213">
        <f>SUM(H23:K23)</f>
        <v>336.75000000000006</v>
      </c>
      <c r="M23" s="388">
        <f>IF(ISERROR(F23/L23-1),"         /0",(F23/L23-1))</f>
        <v>-0.5001633259094284</v>
      </c>
      <c r="N23" s="393">
        <v>1697.397</v>
      </c>
      <c r="O23" s="214">
        <v>1081.543</v>
      </c>
      <c r="P23" s="213"/>
      <c r="Q23" s="265"/>
      <c r="R23" s="213">
        <f>SUM(N23:Q23)</f>
        <v>2778.9399999999996</v>
      </c>
      <c r="S23" s="408">
        <f t="shared" si="13"/>
        <v>0.0056857606371947525</v>
      </c>
      <c r="T23" s="217">
        <v>1748.1609999999991</v>
      </c>
      <c r="U23" s="214">
        <v>1277.9080000000001</v>
      </c>
      <c r="V23" s="213"/>
      <c r="W23" s="265"/>
      <c r="X23" s="213">
        <f>SUM(T23:W23)</f>
        <v>3026.0689999999995</v>
      </c>
      <c r="Y23" s="212">
        <f>IF(ISERROR(R23/X23-1),"         /0",IF(R23/X23&gt;5,"  *  ",(R23/X23-1)))</f>
        <v>-0.08166667713128817</v>
      </c>
    </row>
    <row r="24" spans="1:25" ht="19.5" customHeight="1">
      <c r="A24" s="219" t="s">
        <v>211</v>
      </c>
      <c r="B24" s="217">
        <v>0</v>
      </c>
      <c r="C24" s="214">
        <v>0</v>
      </c>
      <c r="D24" s="213">
        <v>107.027</v>
      </c>
      <c r="E24" s="265">
        <v>24.113</v>
      </c>
      <c r="F24" s="213">
        <f t="shared" si="8"/>
        <v>131.14</v>
      </c>
      <c r="G24" s="216">
        <f t="shared" si="9"/>
        <v>0.0025328671575299095</v>
      </c>
      <c r="H24" s="217"/>
      <c r="I24" s="214"/>
      <c r="J24" s="213"/>
      <c r="K24" s="265"/>
      <c r="L24" s="213">
        <f t="shared" si="10"/>
        <v>0</v>
      </c>
      <c r="M24" s="388" t="str">
        <f t="shared" si="11"/>
        <v>         /0</v>
      </c>
      <c r="N24" s="393"/>
      <c r="O24" s="214"/>
      <c r="P24" s="213">
        <v>107.027</v>
      </c>
      <c r="Q24" s="265">
        <v>24.113</v>
      </c>
      <c r="R24" s="213">
        <f t="shared" si="12"/>
        <v>131.14</v>
      </c>
      <c r="S24" s="408">
        <f t="shared" si="13"/>
        <v>0.0002683147710859968</v>
      </c>
      <c r="T24" s="217"/>
      <c r="U24" s="214"/>
      <c r="V24" s="213"/>
      <c r="W24" s="265"/>
      <c r="X24" s="213">
        <f t="shared" si="14"/>
        <v>0</v>
      </c>
      <c r="Y24" s="212" t="str">
        <f t="shared" si="15"/>
        <v>         /0</v>
      </c>
    </row>
    <row r="25" spans="1:25" ht="19.5" customHeight="1">
      <c r="A25" s="219" t="s">
        <v>199</v>
      </c>
      <c r="B25" s="217">
        <v>64.315</v>
      </c>
      <c r="C25" s="214">
        <v>2.187</v>
      </c>
      <c r="D25" s="213">
        <v>0</v>
      </c>
      <c r="E25" s="265">
        <v>0</v>
      </c>
      <c r="F25" s="213">
        <f t="shared" si="8"/>
        <v>66.502</v>
      </c>
      <c r="G25" s="216">
        <f t="shared" si="9"/>
        <v>0.0012844344342691325</v>
      </c>
      <c r="H25" s="217">
        <v>46.394999999999996</v>
      </c>
      <c r="I25" s="214">
        <v>0</v>
      </c>
      <c r="J25" s="213"/>
      <c r="K25" s="265"/>
      <c r="L25" s="213">
        <f t="shared" si="10"/>
        <v>46.394999999999996</v>
      </c>
      <c r="M25" s="388">
        <f t="shared" si="11"/>
        <v>0.43338721845026407</v>
      </c>
      <c r="N25" s="393">
        <v>869.1329999999999</v>
      </c>
      <c r="O25" s="214">
        <v>13.049000000000001</v>
      </c>
      <c r="P25" s="213"/>
      <c r="Q25" s="265"/>
      <c r="R25" s="213">
        <f t="shared" si="12"/>
        <v>882.1819999999999</v>
      </c>
      <c r="S25" s="408">
        <f t="shared" si="13"/>
        <v>0.0018049600532727376</v>
      </c>
      <c r="T25" s="217">
        <v>501.454</v>
      </c>
      <c r="U25" s="214">
        <v>7.731000000000001</v>
      </c>
      <c r="V25" s="213"/>
      <c r="W25" s="265"/>
      <c r="X25" s="213">
        <f t="shared" si="14"/>
        <v>509.185</v>
      </c>
      <c r="Y25" s="212">
        <f t="shared" si="15"/>
        <v>0.7325372899830118</v>
      </c>
    </row>
    <row r="26" spans="1:25" ht="19.5" customHeight="1">
      <c r="A26" s="219" t="s">
        <v>212</v>
      </c>
      <c r="B26" s="217">
        <v>53.373</v>
      </c>
      <c r="C26" s="214">
        <v>0</v>
      </c>
      <c r="D26" s="213">
        <v>0</v>
      </c>
      <c r="E26" s="265">
        <v>0</v>
      </c>
      <c r="F26" s="213">
        <f aca="true" t="shared" si="16" ref="F26:F31">SUM(B26:E26)</f>
        <v>53.373</v>
      </c>
      <c r="G26" s="216">
        <f aca="true" t="shared" si="17" ref="G26:G31">F26/$F$9</f>
        <v>0.001030858005176482</v>
      </c>
      <c r="H26" s="217">
        <v>34.11</v>
      </c>
      <c r="I26" s="214">
        <v>0</v>
      </c>
      <c r="J26" s="213"/>
      <c r="K26" s="265"/>
      <c r="L26" s="213">
        <f aca="true" t="shared" si="18" ref="L26:L31">SUM(H26:K26)</f>
        <v>34.11</v>
      </c>
      <c r="M26" s="388">
        <f aca="true" t="shared" si="19" ref="M26:M31">IF(ISERROR(F26/L26-1),"         /0",(F26/L26-1))</f>
        <v>0.5647317502198768</v>
      </c>
      <c r="N26" s="393">
        <v>503.6060000000001</v>
      </c>
      <c r="O26" s="214">
        <v>0</v>
      </c>
      <c r="P26" s="213"/>
      <c r="Q26" s="265"/>
      <c r="R26" s="213">
        <f aca="true" t="shared" si="20" ref="R26:R31">SUM(N26:Q26)</f>
        <v>503.6060000000001</v>
      </c>
      <c r="S26" s="408">
        <f aca="true" t="shared" si="21" ref="S26:S31">R26/$R$9</f>
        <v>0.0010303868278750538</v>
      </c>
      <c r="T26" s="217">
        <v>413.0640000000001</v>
      </c>
      <c r="U26" s="214">
        <v>0</v>
      </c>
      <c r="V26" s="213"/>
      <c r="W26" s="265"/>
      <c r="X26" s="213">
        <f aca="true" t="shared" si="22" ref="X26:X31">SUM(T26:W26)</f>
        <v>413.0640000000001</v>
      </c>
      <c r="Y26" s="212">
        <f aca="true" t="shared" si="23" ref="Y26:Y31">IF(ISERROR(R26/X26-1),"         /0",IF(R26/X26&gt;5,"  *  ",(R26/X26-1)))</f>
        <v>0.21919605678538923</v>
      </c>
    </row>
    <row r="27" spans="1:25" ht="19.5" customHeight="1" thickBot="1">
      <c r="A27" s="219" t="s">
        <v>175</v>
      </c>
      <c r="B27" s="217">
        <v>21.604</v>
      </c>
      <c r="C27" s="214">
        <v>8.79</v>
      </c>
      <c r="D27" s="213">
        <v>0.301</v>
      </c>
      <c r="E27" s="265">
        <v>0.01</v>
      </c>
      <c r="F27" s="213">
        <f t="shared" si="16"/>
        <v>30.705</v>
      </c>
      <c r="G27" s="216">
        <f t="shared" si="17"/>
        <v>0.0005930432062830248</v>
      </c>
      <c r="H27" s="217">
        <v>111.104</v>
      </c>
      <c r="I27" s="214">
        <v>28.448</v>
      </c>
      <c r="J27" s="213">
        <v>0.51</v>
      </c>
      <c r="K27" s="265">
        <v>0.5499999999999999</v>
      </c>
      <c r="L27" s="213">
        <f t="shared" si="18"/>
        <v>140.612</v>
      </c>
      <c r="M27" s="388">
        <f t="shared" si="19"/>
        <v>-0.7816331465308793</v>
      </c>
      <c r="N27" s="393">
        <v>1004.3899999999999</v>
      </c>
      <c r="O27" s="214">
        <v>146.618</v>
      </c>
      <c r="P27" s="213">
        <v>101.88499999999999</v>
      </c>
      <c r="Q27" s="265">
        <v>7.348999999999999</v>
      </c>
      <c r="R27" s="213">
        <f t="shared" si="20"/>
        <v>1260.2419999999997</v>
      </c>
      <c r="S27" s="408">
        <f t="shared" si="21"/>
        <v>0.0025784775334982365</v>
      </c>
      <c r="T27" s="217">
        <v>896.112</v>
      </c>
      <c r="U27" s="214">
        <v>170.577</v>
      </c>
      <c r="V27" s="213">
        <v>4480.213</v>
      </c>
      <c r="W27" s="265">
        <v>3620.9619999999995</v>
      </c>
      <c r="X27" s="213">
        <f t="shared" si="22"/>
        <v>9167.864</v>
      </c>
      <c r="Y27" s="212">
        <f t="shared" si="23"/>
        <v>-0.8625370097113134</v>
      </c>
    </row>
    <row r="28" spans="1:25" s="220" customFormat="1" ht="19.5" customHeight="1">
      <c r="A28" s="227" t="s">
        <v>59</v>
      </c>
      <c r="B28" s="224">
        <f>SUM(B29:B45)</f>
        <v>4214.008</v>
      </c>
      <c r="C28" s="223">
        <f>SUM(C29:C45)</f>
        <v>5409.538999999999</v>
      </c>
      <c r="D28" s="222">
        <f>SUM(D29:D45)</f>
        <v>565.7460000000001</v>
      </c>
      <c r="E28" s="293">
        <f>SUM(E29:E45)</f>
        <v>503.759</v>
      </c>
      <c r="F28" s="222">
        <f t="shared" si="16"/>
        <v>10693.051999999998</v>
      </c>
      <c r="G28" s="225">
        <f t="shared" si="17"/>
        <v>0.20652798707152287</v>
      </c>
      <c r="H28" s="224">
        <f>SUM(H29:H45)</f>
        <v>4279.084</v>
      </c>
      <c r="I28" s="223">
        <f>SUM(I29:I45)</f>
        <v>5053.258999999999</v>
      </c>
      <c r="J28" s="222">
        <f>SUM(J29:J45)</f>
        <v>73.218</v>
      </c>
      <c r="K28" s="293">
        <f>SUM(K29:K45)</f>
        <v>197.93</v>
      </c>
      <c r="L28" s="222">
        <f t="shared" si="18"/>
        <v>9603.491</v>
      </c>
      <c r="M28" s="387">
        <f t="shared" si="19"/>
        <v>0.11345468017828075</v>
      </c>
      <c r="N28" s="392">
        <f>SUM(N29:N45)</f>
        <v>38968.994000000006</v>
      </c>
      <c r="O28" s="223">
        <f>SUM(O29:O45)</f>
        <v>46067.468000000015</v>
      </c>
      <c r="P28" s="222">
        <f>SUM(P29:P45)</f>
        <v>1791.3290000000002</v>
      </c>
      <c r="Q28" s="293">
        <f>SUM(Q29:Q45)</f>
        <v>3898.743</v>
      </c>
      <c r="R28" s="222">
        <f t="shared" si="20"/>
        <v>90726.53400000003</v>
      </c>
      <c r="S28" s="407">
        <f t="shared" si="21"/>
        <v>0.18562810127829735</v>
      </c>
      <c r="T28" s="224">
        <f>SUM(T29:T45)</f>
        <v>37150.041000000005</v>
      </c>
      <c r="U28" s="223">
        <f>SUM(U29:U45)</f>
        <v>39233.223</v>
      </c>
      <c r="V28" s="222">
        <f>SUM(V29:V45)</f>
        <v>1053.175</v>
      </c>
      <c r="W28" s="293">
        <f>SUM(W29:W45)</f>
        <v>3652.467</v>
      </c>
      <c r="X28" s="222">
        <f t="shared" si="22"/>
        <v>81088.906</v>
      </c>
      <c r="Y28" s="221">
        <f t="shared" si="23"/>
        <v>0.11885260851835922</v>
      </c>
    </row>
    <row r="29" spans="1:25" ht="19.5" customHeight="1">
      <c r="A29" s="234" t="s">
        <v>181</v>
      </c>
      <c r="B29" s="231">
        <v>1574.065</v>
      </c>
      <c r="C29" s="229">
        <v>2011.675</v>
      </c>
      <c r="D29" s="230">
        <v>0</v>
      </c>
      <c r="E29" s="277">
        <v>0</v>
      </c>
      <c r="F29" s="230">
        <f t="shared" si="16"/>
        <v>3585.74</v>
      </c>
      <c r="G29" s="232">
        <f t="shared" si="17"/>
        <v>0.06925578070338034</v>
      </c>
      <c r="H29" s="231">
        <v>1828.723</v>
      </c>
      <c r="I29" s="229">
        <v>2066.4990000000003</v>
      </c>
      <c r="J29" s="230"/>
      <c r="K29" s="229"/>
      <c r="L29" s="230">
        <f t="shared" si="18"/>
        <v>3895.222</v>
      </c>
      <c r="M29" s="389">
        <f t="shared" si="19"/>
        <v>-0.07945169748989922</v>
      </c>
      <c r="N29" s="394">
        <v>16260.722000000007</v>
      </c>
      <c r="O29" s="229">
        <v>16453.748999999996</v>
      </c>
      <c r="P29" s="230"/>
      <c r="Q29" s="229"/>
      <c r="R29" s="230">
        <f t="shared" si="20"/>
        <v>32714.471000000005</v>
      </c>
      <c r="S29" s="409">
        <f t="shared" si="21"/>
        <v>0.06693438918380724</v>
      </c>
      <c r="T29" s="231">
        <v>16195.940000000004</v>
      </c>
      <c r="U29" s="229">
        <v>14175.712999999998</v>
      </c>
      <c r="V29" s="230"/>
      <c r="W29" s="277"/>
      <c r="X29" s="230">
        <f t="shared" si="22"/>
        <v>30371.653000000002</v>
      </c>
      <c r="Y29" s="228">
        <f t="shared" si="23"/>
        <v>0.07713831051605924</v>
      </c>
    </row>
    <row r="30" spans="1:25" ht="19.5" customHeight="1">
      <c r="A30" s="234" t="s">
        <v>160</v>
      </c>
      <c r="B30" s="231">
        <v>1183.023</v>
      </c>
      <c r="C30" s="229">
        <v>1091.965</v>
      </c>
      <c r="D30" s="230">
        <v>0</v>
      </c>
      <c r="E30" s="277">
        <v>0</v>
      </c>
      <c r="F30" s="230">
        <f t="shared" si="16"/>
        <v>2274.988</v>
      </c>
      <c r="G30" s="232">
        <f t="shared" si="17"/>
        <v>0.04393962474435453</v>
      </c>
      <c r="H30" s="231">
        <v>904.538</v>
      </c>
      <c r="I30" s="229">
        <v>822.28</v>
      </c>
      <c r="J30" s="230">
        <v>0</v>
      </c>
      <c r="K30" s="229">
        <v>0</v>
      </c>
      <c r="L30" s="230">
        <f t="shared" si="18"/>
        <v>1726.818</v>
      </c>
      <c r="M30" s="389">
        <f t="shared" si="19"/>
        <v>0.3174451505601632</v>
      </c>
      <c r="N30" s="394">
        <v>9804.655</v>
      </c>
      <c r="O30" s="229">
        <v>8142.8949999999995</v>
      </c>
      <c r="P30" s="230">
        <v>0</v>
      </c>
      <c r="Q30" s="229">
        <v>0</v>
      </c>
      <c r="R30" s="230">
        <f t="shared" si="20"/>
        <v>17947.55</v>
      </c>
      <c r="S30" s="409">
        <f t="shared" si="21"/>
        <v>0.03672100632762301</v>
      </c>
      <c r="T30" s="231">
        <v>9860.24</v>
      </c>
      <c r="U30" s="229">
        <v>8683.833999999999</v>
      </c>
      <c r="V30" s="230">
        <v>0</v>
      </c>
      <c r="W30" s="229">
        <v>0</v>
      </c>
      <c r="X30" s="230">
        <f t="shared" si="22"/>
        <v>18544.074</v>
      </c>
      <c r="Y30" s="228">
        <f t="shared" si="23"/>
        <v>-0.03216790442057127</v>
      </c>
    </row>
    <row r="31" spans="1:25" ht="19.5" customHeight="1">
      <c r="A31" s="234" t="s">
        <v>188</v>
      </c>
      <c r="B31" s="231">
        <v>468.916</v>
      </c>
      <c r="C31" s="229">
        <v>821.129</v>
      </c>
      <c r="D31" s="230">
        <v>0</v>
      </c>
      <c r="E31" s="277">
        <v>0</v>
      </c>
      <c r="F31" s="230">
        <f t="shared" si="16"/>
        <v>1290.045</v>
      </c>
      <c r="G31" s="232">
        <f t="shared" si="17"/>
        <v>0.02491621635073717</v>
      </c>
      <c r="H31" s="231">
        <v>384.053</v>
      </c>
      <c r="I31" s="229">
        <v>516.982</v>
      </c>
      <c r="J31" s="230"/>
      <c r="K31" s="229"/>
      <c r="L31" s="230">
        <f t="shared" si="18"/>
        <v>901.035</v>
      </c>
      <c r="M31" s="389">
        <f t="shared" si="19"/>
        <v>0.43173683597196577</v>
      </c>
      <c r="N31" s="394">
        <v>3215.572</v>
      </c>
      <c r="O31" s="229">
        <v>7294.3009999999995</v>
      </c>
      <c r="P31" s="230"/>
      <c r="Q31" s="229"/>
      <c r="R31" s="230">
        <f t="shared" si="20"/>
        <v>10509.873</v>
      </c>
      <c r="S31" s="409">
        <f t="shared" si="21"/>
        <v>0.02150338697680264</v>
      </c>
      <c r="T31" s="231">
        <v>830.787</v>
      </c>
      <c r="U31" s="229">
        <v>1488.251</v>
      </c>
      <c r="V31" s="230"/>
      <c r="W31" s="229"/>
      <c r="X31" s="230">
        <f t="shared" si="22"/>
        <v>2319.038</v>
      </c>
      <c r="Y31" s="228">
        <f t="shared" si="23"/>
        <v>3.531996888364916</v>
      </c>
    </row>
    <row r="32" spans="1:25" ht="19.5" customHeight="1">
      <c r="A32" s="234" t="s">
        <v>211</v>
      </c>
      <c r="B32" s="231">
        <v>0</v>
      </c>
      <c r="C32" s="229">
        <v>0</v>
      </c>
      <c r="D32" s="230">
        <v>563.416</v>
      </c>
      <c r="E32" s="277">
        <v>41.129999999999995</v>
      </c>
      <c r="F32" s="230">
        <f aca="true" t="shared" si="24" ref="F32:F43">SUM(B32:E32)</f>
        <v>604.546</v>
      </c>
      <c r="G32" s="232">
        <f aca="true" t="shared" si="25" ref="G32:G43">F32/$F$9</f>
        <v>0.011676336042520032</v>
      </c>
      <c r="H32" s="231">
        <v>0</v>
      </c>
      <c r="I32" s="229">
        <v>0</v>
      </c>
      <c r="J32" s="230"/>
      <c r="K32" s="229"/>
      <c r="L32" s="230">
        <f aca="true" t="shared" si="26" ref="L32:L43">SUM(H32:K32)</f>
        <v>0</v>
      </c>
      <c r="M32" s="389" t="str">
        <f aca="true" t="shared" si="27" ref="M32:M43">IF(ISERROR(F32/L32-1),"         /0",(F32/L32-1))</f>
        <v>         /0</v>
      </c>
      <c r="N32" s="394">
        <v>0</v>
      </c>
      <c r="O32" s="229">
        <v>0.3</v>
      </c>
      <c r="P32" s="230">
        <v>978.4570000000001</v>
      </c>
      <c r="Q32" s="229">
        <v>224.94300000000004</v>
      </c>
      <c r="R32" s="230">
        <f aca="true" t="shared" si="28" ref="R32:R43">SUM(N32:Q32)</f>
        <v>1203.7</v>
      </c>
      <c r="S32" s="409">
        <f aca="true" t="shared" si="29" ref="S32:S43">R32/$R$9</f>
        <v>0.0024627915964329293</v>
      </c>
      <c r="T32" s="231">
        <v>0</v>
      </c>
      <c r="U32" s="229">
        <v>0</v>
      </c>
      <c r="V32" s="230"/>
      <c r="W32" s="229"/>
      <c r="X32" s="230">
        <f aca="true" t="shared" si="30" ref="X32:X43">SUM(T32:W32)</f>
        <v>0</v>
      </c>
      <c r="Y32" s="228" t="str">
        <f aca="true" t="shared" si="31" ref="Y32:Y43">IF(ISERROR(R32/X32-1),"         /0",IF(R32/X32&gt;5,"  *  ",(R32/X32-1)))</f>
        <v>         /0</v>
      </c>
    </row>
    <row r="33" spans="1:25" ht="19.5" customHeight="1">
      <c r="A33" s="234" t="s">
        <v>219</v>
      </c>
      <c r="B33" s="231">
        <v>291.482</v>
      </c>
      <c r="C33" s="229">
        <v>199.279</v>
      </c>
      <c r="D33" s="230">
        <v>0</v>
      </c>
      <c r="E33" s="277">
        <v>0</v>
      </c>
      <c r="F33" s="230">
        <f t="shared" si="24"/>
        <v>490.761</v>
      </c>
      <c r="G33" s="232">
        <f t="shared" si="25"/>
        <v>0.009478667218976179</v>
      </c>
      <c r="H33" s="231">
        <v>306.11899999999997</v>
      </c>
      <c r="I33" s="229">
        <v>234.52300000000002</v>
      </c>
      <c r="J33" s="230"/>
      <c r="K33" s="229"/>
      <c r="L33" s="230">
        <f t="shared" si="26"/>
        <v>540.642</v>
      </c>
      <c r="M33" s="389">
        <f t="shared" si="27"/>
        <v>-0.09226253232268311</v>
      </c>
      <c r="N33" s="394">
        <v>1422.3129999999999</v>
      </c>
      <c r="O33" s="229">
        <v>1528.353</v>
      </c>
      <c r="P33" s="230"/>
      <c r="Q33" s="229"/>
      <c r="R33" s="230">
        <f t="shared" si="28"/>
        <v>2950.666</v>
      </c>
      <c r="S33" s="409">
        <f t="shared" si="29"/>
        <v>0.006037115085719337</v>
      </c>
      <c r="T33" s="231">
        <v>2558.574</v>
      </c>
      <c r="U33" s="229">
        <v>2140.912</v>
      </c>
      <c r="V33" s="230"/>
      <c r="W33" s="229"/>
      <c r="X33" s="230">
        <f t="shared" si="30"/>
        <v>4699.486</v>
      </c>
      <c r="Y33" s="228">
        <f t="shared" si="31"/>
        <v>-0.3721300584787357</v>
      </c>
    </row>
    <row r="34" spans="1:25" ht="19.5" customHeight="1">
      <c r="A34" s="234" t="s">
        <v>161</v>
      </c>
      <c r="B34" s="231">
        <v>236.842</v>
      </c>
      <c r="C34" s="229">
        <v>181.463</v>
      </c>
      <c r="D34" s="230">
        <v>0</v>
      </c>
      <c r="E34" s="277">
        <v>0</v>
      </c>
      <c r="F34" s="230">
        <f t="shared" si="24"/>
        <v>418.305</v>
      </c>
      <c r="G34" s="232">
        <f t="shared" si="25"/>
        <v>0.008079235903084863</v>
      </c>
      <c r="H34" s="231">
        <v>0</v>
      </c>
      <c r="I34" s="229">
        <v>0</v>
      </c>
      <c r="J34" s="230"/>
      <c r="K34" s="229"/>
      <c r="L34" s="230">
        <f t="shared" si="26"/>
        <v>0</v>
      </c>
      <c r="M34" s="389" t="str">
        <f t="shared" si="27"/>
        <v>         /0</v>
      </c>
      <c r="N34" s="394">
        <v>1729.653</v>
      </c>
      <c r="O34" s="229">
        <v>1397.022</v>
      </c>
      <c r="P34" s="230"/>
      <c r="Q34" s="229"/>
      <c r="R34" s="230">
        <f t="shared" si="28"/>
        <v>3126.675</v>
      </c>
      <c r="S34" s="409">
        <f t="shared" si="29"/>
        <v>0.006397232628376614</v>
      </c>
      <c r="T34" s="231">
        <v>0</v>
      </c>
      <c r="U34" s="229">
        <v>0</v>
      </c>
      <c r="V34" s="230">
        <v>0</v>
      </c>
      <c r="W34" s="229">
        <v>0</v>
      </c>
      <c r="X34" s="230">
        <f t="shared" si="30"/>
        <v>0</v>
      </c>
      <c r="Y34" s="228" t="str">
        <f t="shared" si="31"/>
        <v>         /0</v>
      </c>
    </row>
    <row r="35" spans="1:25" ht="19.5" customHeight="1">
      <c r="A35" s="234" t="s">
        <v>218</v>
      </c>
      <c r="B35" s="231">
        <v>0</v>
      </c>
      <c r="C35" s="229">
        <v>0</v>
      </c>
      <c r="D35" s="230">
        <v>0</v>
      </c>
      <c r="E35" s="277">
        <v>385.807</v>
      </c>
      <c r="F35" s="230">
        <f t="shared" si="24"/>
        <v>385.807</v>
      </c>
      <c r="G35" s="232">
        <f t="shared" si="25"/>
        <v>0.007451562295601204</v>
      </c>
      <c r="H35" s="231"/>
      <c r="I35" s="229"/>
      <c r="J35" s="230"/>
      <c r="K35" s="229"/>
      <c r="L35" s="230">
        <f t="shared" si="26"/>
        <v>0</v>
      </c>
      <c r="M35" s="389" t="str">
        <f t="shared" si="27"/>
        <v>         /0</v>
      </c>
      <c r="N35" s="394"/>
      <c r="O35" s="229"/>
      <c r="P35" s="230">
        <v>193.62499999999997</v>
      </c>
      <c r="Q35" s="229">
        <v>1979.729</v>
      </c>
      <c r="R35" s="230">
        <f t="shared" si="28"/>
        <v>2173.354</v>
      </c>
      <c r="S35" s="409">
        <f t="shared" si="29"/>
        <v>0.004446720916568823</v>
      </c>
      <c r="T35" s="231"/>
      <c r="U35" s="229"/>
      <c r="V35" s="230"/>
      <c r="W35" s="229"/>
      <c r="X35" s="230">
        <f t="shared" si="30"/>
        <v>0</v>
      </c>
      <c r="Y35" s="228" t="str">
        <f t="shared" si="31"/>
        <v>         /0</v>
      </c>
    </row>
    <row r="36" spans="1:25" ht="19.5" customHeight="1">
      <c r="A36" s="234" t="s">
        <v>183</v>
      </c>
      <c r="B36" s="231">
        <v>81.67500000000001</v>
      </c>
      <c r="C36" s="229">
        <v>234.494</v>
      </c>
      <c r="D36" s="230">
        <v>0</v>
      </c>
      <c r="E36" s="277">
        <v>0</v>
      </c>
      <c r="F36" s="230">
        <f>SUM(B36:E36)</f>
        <v>316.169</v>
      </c>
      <c r="G36" s="232">
        <f>F36/$F$9</f>
        <v>0.0061065584591205885</v>
      </c>
      <c r="H36" s="231">
        <v>116.87299999999999</v>
      </c>
      <c r="I36" s="229">
        <v>237.1</v>
      </c>
      <c r="J36" s="230"/>
      <c r="K36" s="229"/>
      <c r="L36" s="230">
        <f>SUM(H36:K36)</f>
        <v>353.97299999999996</v>
      </c>
      <c r="M36" s="389">
        <f>IF(ISERROR(F36/L36-1),"         /0",(F36/L36-1))</f>
        <v>-0.10679910614651389</v>
      </c>
      <c r="N36" s="394">
        <v>887.6159999999999</v>
      </c>
      <c r="O36" s="229">
        <v>2045.455</v>
      </c>
      <c r="P36" s="230"/>
      <c r="Q36" s="229"/>
      <c r="R36" s="230">
        <f>SUM(N36:Q36)</f>
        <v>2933.071</v>
      </c>
      <c r="S36" s="409">
        <f>R36/$R$9</f>
        <v>0.006001115402958485</v>
      </c>
      <c r="T36" s="231">
        <v>1083.0919999999999</v>
      </c>
      <c r="U36" s="229">
        <v>2240.543</v>
      </c>
      <c r="V36" s="230"/>
      <c r="W36" s="229"/>
      <c r="X36" s="230">
        <f>SUM(T36:W36)</f>
        <v>3323.635</v>
      </c>
      <c r="Y36" s="228">
        <f>IF(ISERROR(R36/X36-1),"         /0",IF(R36/X36&gt;5,"  *  ",(R36/X36-1)))</f>
        <v>-0.11751109854120567</v>
      </c>
    </row>
    <row r="37" spans="1:25" ht="19.5" customHeight="1">
      <c r="A37" s="234" t="s">
        <v>177</v>
      </c>
      <c r="B37" s="231">
        <v>145.749</v>
      </c>
      <c r="C37" s="229">
        <v>152.697</v>
      </c>
      <c r="D37" s="230">
        <v>0</v>
      </c>
      <c r="E37" s="277">
        <v>0</v>
      </c>
      <c r="F37" s="230">
        <f>SUM(B37:E37)</f>
        <v>298.446</v>
      </c>
      <c r="G37" s="232">
        <f>F37/$F$9</f>
        <v>0.005764252491201552</v>
      </c>
      <c r="H37" s="231">
        <v>116.198</v>
      </c>
      <c r="I37" s="229">
        <v>192.735</v>
      </c>
      <c r="J37" s="230"/>
      <c r="K37" s="229"/>
      <c r="L37" s="230">
        <f>SUM(H37:K37)</f>
        <v>308.933</v>
      </c>
      <c r="M37" s="389">
        <f>IF(ISERROR(F37/L37-1),"         /0",(F37/L37-1))</f>
        <v>-0.03394587175860131</v>
      </c>
      <c r="N37" s="394">
        <v>1496.4460000000001</v>
      </c>
      <c r="O37" s="229">
        <v>1332.078</v>
      </c>
      <c r="P37" s="230"/>
      <c r="Q37" s="229"/>
      <c r="R37" s="230">
        <f>SUM(N37:Q37)</f>
        <v>2828.5240000000003</v>
      </c>
      <c r="S37" s="409">
        <f>R37/$R$9</f>
        <v>0.005787210382577766</v>
      </c>
      <c r="T37" s="231">
        <v>905.431</v>
      </c>
      <c r="U37" s="229">
        <v>571.634</v>
      </c>
      <c r="V37" s="230"/>
      <c r="W37" s="229"/>
      <c r="X37" s="230">
        <f>SUM(T37:W37)</f>
        <v>1477.065</v>
      </c>
      <c r="Y37" s="228">
        <f>IF(ISERROR(R37/X37-1),"         /0",IF(R37/X37&gt;5,"  *  ",(R37/X37-1)))</f>
        <v>0.9149624424111331</v>
      </c>
    </row>
    <row r="38" spans="1:25" ht="19.5" customHeight="1">
      <c r="A38" s="234" t="s">
        <v>214</v>
      </c>
      <c r="B38" s="231">
        <v>0</v>
      </c>
      <c r="C38" s="229">
        <v>269.981</v>
      </c>
      <c r="D38" s="230">
        <v>0</v>
      </c>
      <c r="E38" s="277">
        <v>0</v>
      </c>
      <c r="F38" s="230">
        <f>SUM(B38:E38)</f>
        <v>269.981</v>
      </c>
      <c r="G38" s="232">
        <f>F38/$F$9</f>
        <v>0.005214473143641014</v>
      </c>
      <c r="H38" s="231"/>
      <c r="I38" s="229">
        <v>178.842</v>
      </c>
      <c r="J38" s="230"/>
      <c r="K38" s="229"/>
      <c r="L38" s="230">
        <f>SUM(H38:K38)</f>
        <v>178.842</v>
      </c>
      <c r="M38" s="389">
        <f>IF(ISERROR(F38/L38-1),"         /0",(F38/L38-1))</f>
        <v>0.5096062446181544</v>
      </c>
      <c r="N38" s="394"/>
      <c r="O38" s="229">
        <v>3180.4080000000004</v>
      </c>
      <c r="P38" s="230"/>
      <c r="Q38" s="229"/>
      <c r="R38" s="230">
        <f>SUM(N38:Q38)</f>
        <v>3180.4080000000004</v>
      </c>
      <c r="S38" s="409">
        <f>R38/$R$9</f>
        <v>0.006507171301510394</v>
      </c>
      <c r="T38" s="231"/>
      <c r="U38" s="229">
        <v>2503.1620000000003</v>
      </c>
      <c r="V38" s="230"/>
      <c r="W38" s="229"/>
      <c r="X38" s="230">
        <f>SUM(T38:W38)</f>
        <v>2503.1620000000003</v>
      </c>
      <c r="Y38" s="228">
        <f>IF(ISERROR(R38/X38-1),"         /0",IF(R38/X38&gt;5,"  *  ",(R38/X38-1)))</f>
        <v>0.27055620051758544</v>
      </c>
    </row>
    <row r="39" spans="1:25" ht="19.5" customHeight="1">
      <c r="A39" s="234" t="s">
        <v>185</v>
      </c>
      <c r="B39" s="231">
        <v>138.174</v>
      </c>
      <c r="C39" s="229">
        <v>104.92099999999999</v>
      </c>
      <c r="D39" s="230">
        <v>0</v>
      </c>
      <c r="E39" s="277">
        <v>0</v>
      </c>
      <c r="F39" s="230">
        <f t="shared" si="24"/>
        <v>243.095</v>
      </c>
      <c r="G39" s="232">
        <f t="shared" si="25"/>
        <v>0.004695190953635301</v>
      </c>
      <c r="H39" s="231">
        <v>144.82399999999998</v>
      </c>
      <c r="I39" s="229">
        <v>241.29500000000002</v>
      </c>
      <c r="J39" s="230"/>
      <c r="K39" s="229"/>
      <c r="L39" s="230">
        <f t="shared" si="26"/>
        <v>386.119</v>
      </c>
      <c r="M39" s="389">
        <f t="shared" si="27"/>
        <v>-0.37041430232648487</v>
      </c>
      <c r="N39" s="394">
        <v>1369.3290000000002</v>
      </c>
      <c r="O39" s="229">
        <v>898.4739999999997</v>
      </c>
      <c r="P39" s="230">
        <v>0</v>
      </c>
      <c r="Q39" s="229"/>
      <c r="R39" s="230">
        <f t="shared" si="28"/>
        <v>2267.803</v>
      </c>
      <c r="S39" s="409">
        <f t="shared" si="29"/>
        <v>0.004639965249452011</v>
      </c>
      <c r="T39" s="231">
        <v>1176.1930000000002</v>
      </c>
      <c r="U39" s="229">
        <v>1033.808</v>
      </c>
      <c r="V39" s="230">
        <v>0</v>
      </c>
      <c r="W39" s="229">
        <v>0</v>
      </c>
      <c r="X39" s="230">
        <f t="shared" si="30"/>
        <v>2210.001</v>
      </c>
      <c r="Y39" s="228">
        <f t="shared" si="31"/>
        <v>0.02615473929649781</v>
      </c>
    </row>
    <row r="40" spans="1:25" ht="19.5" customHeight="1">
      <c r="A40" s="234" t="s">
        <v>215</v>
      </c>
      <c r="B40" s="231">
        <v>0</v>
      </c>
      <c r="C40" s="229">
        <v>149.962</v>
      </c>
      <c r="D40" s="230">
        <v>0</v>
      </c>
      <c r="E40" s="277">
        <v>0</v>
      </c>
      <c r="F40" s="230">
        <f>SUM(B40:E40)</f>
        <v>149.962</v>
      </c>
      <c r="G40" s="232">
        <f>F40/$F$9</f>
        <v>0.0028963994561346674</v>
      </c>
      <c r="H40" s="231">
        <v>95.854</v>
      </c>
      <c r="I40" s="229">
        <v>347.32</v>
      </c>
      <c r="J40" s="230"/>
      <c r="K40" s="229"/>
      <c r="L40" s="230">
        <f>SUM(H40:K40)</f>
        <v>443.174</v>
      </c>
      <c r="M40" s="389">
        <f>IF(ISERROR(F40/L40-1),"         /0",(F40/L40-1))</f>
        <v>-0.6616182357268252</v>
      </c>
      <c r="N40" s="394">
        <v>450.67699999999996</v>
      </c>
      <c r="O40" s="229">
        <v>1870.66</v>
      </c>
      <c r="P40" s="230"/>
      <c r="Q40" s="229"/>
      <c r="R40" s="230">
        <f>SUM(N40:Q40)</f>
        <v>2321.337</v>
      </c>
      <c r="S40" s="409">
        <f>R40/$R$9</f>
        <v>0.004749496765048457</v>
      </c>
      <c r="T40" s="231">
        <v>829.912</v>
      </c>
      <c r="U40" s="229">
        <v>2055.0899999999997</v>
      </c>
      <c r="V40" s="230"/>
      <c r="W40" s="229"/>
      <c r="X40" s="230">
        <f>SUM(T40:W40)</f>
        <v>2885.0019999999995</v>
      </c>
      <c r="Y40" s="228">
        <f>IF(ISERROR(R40/X40-1),"         /0",IF(R40/X40&gt;5,"  *  ",(R40/X40-1)))</f>
        <v>-0.1953776808473615</v>
      </c>
    </row>
    <row r="41" spans="1:25" ht="19.5" customHeight="1">
      <c r="A41" s="234" t="s">
        <v>206</v>
      </c>
      <c r="B41" s="231">
        <v>0</v>
      </c>
      <c r="C41" s="229">
        <v>106.851</v>
      </c>
      <c r="D41" s="230">
        <v>0</v>
      </c>
      <c r="E41" s="277">
        <v>0</v>
      </c>
      <c r="F41" s="230">
        <f>SUM(B41:E41)</f>
        <v>106.851</v>
      </c>
      <c r="G41" s="232">
        <f>F41/$F$9</f>
        <v>0.0020637440037305807</v>
      </c>
      <c r="H41" s="231">
        <v>70.926</v>
      </c>
      <c r="I41" s="229">
        <v>116.739</v>
      </c>
      <c r="J41" s="230"/>
      <c r="K41" s="229"/>
      <c r="L41" s="230">
        <f>SUM(H41:K41)</f>
        <v>187.66500000000002</v>
      </c>
      <c r="M41" s="389">
        <f>IF(ISERROR(F41/L41-1),"         /0",(F41/L41-1))</f>
        <v>-0.4306290464391336</v>
      </c>
      <c r="N41" s="394">
        <v>389.45599999999996</v>
      </c>
      <c r="O41" s="229">
        <v>914.1160000000001</v>
      </c>
      <c r="P41" s="230"/>
      <c r="Q41" s="229"/>
      <c r="R41" s="230">
        <f>SUM(N41:Q41)</f>
        <v>1303.5720000000001</v>
      </c>
      <c r="S41" s="409">
        <f>R41/$R$9</f>
        <v>0.002667131483712941</v>
      </c>
      <c r="T41" s="231">
        <v>468.17400000000004</v>
      </c>
      <c r="U41" s="229">
        <v>705.763</v>
      </c>
      <c r="V41" s="230"/>
      <c r="W41" s="229"/>
      <c r="X41" s="230">
        <f>SUM(T41:W41)</f>
        <v>1173.9370000000001</v>
      </c>
      <c r="Y41" s="228">
        <f>IF(ISERROR(R41/X41-1),"         /0",IF(R41/X41&gt;5,"  *  ",(R41/X41-1)))</f>
        <v>0.11042756127458286</v>
      </c>
    </row>
    <row r="42" spans="1:25" ht="19.5" customHeight="1">
      <c r="A42" s="234" t="s">
        <v>205</v>
      </c>
      <c r="B42" s="231">
        <v>33.199</v>
      </c>
      <c r="C42" s="229">
        <v>49.95</v>
      </c>
      <c r="D42" s="230">
        <v>0</v>
      </c>
      <c r="E42" s="277">
        <v>0</v>
      </c>
      <c r="F42" s="230">
        <f t="shared" si="24"/>
        <v>83.149</v>
      </c>
      <c r="G42" s="232">
        <f t="shared" si="25"/>
        <v>0.001605958298623261</v>
      </c>
      <c r="H42" s="231">
        <v>0</v>
      </c>
      <c r="I42" s="229">
        <v>0</v>
      </c>
      <c r="J42" s="230"/>
      <c r="K42" s="229"/>
      <c r="L42" s="230">
        <f t="shared" si="26"/>
        <v>0</v>
      </c>
      <c r="M42" s="389" t="str">
        <f t="shared" si="27"/>
        <v>         /0</v>
      </c>
      <c r="N42" s="394">
        <v>140.02999999999997</v>
      </c>
      <c r="O42" s="229">
        <v>158.741</v>
      </c>
      <c r="P42" s="230"/>
      <c r="Q42" s="229"/>
      <c r="R42" s="230">
        <f t="shared" si="28"/>
        <v>298.77099999999996</v>
      </c>
      <c r="S42" s="409">
        <f t="shared" si="29"/>
        <v>0.0006112907768196915</v>
      </c>
      <c r="T42" s="231">
        <v>0</v>
      </c>
      <c r="U42" s="229">
        <v>0</v>
      </c>
      <c r="V42" s="230">
        <v>0</v>
      </c>
      <c r="W42" s="229">
        <v>0</v>
      </c>
      <c r="X42" s="230">
        <f t="shared" si="30"/>
        <v>0</v>
      </c>
      <c r="Y42" s="228" t="str">
        <f t="shared" si="31"/>
        <v>         /0</v>
      </c>
    </row>
    <row r="43" spans="1:25" ht="19.5" customHeight="1">
      <c r="A43" s="234" t="s">
        <v>191</v>
      </c>
      <c r="B43" s="231">
        <v>41.37</v>
      </c>
      <c r="C43" s="229">
        <v>23.207</v>
      </c>
      <c r="D43" s="230">
        <v>0</v>
      </c>
      <c r="E43" s="277">
        <v>0</v>
      </c>
      <c r="F43" s="230">
        <f t="shared" si="24"/>
        <v>64.577</v>
      </c>
      <c r="G43" s="232">
        <f t="shared" si="25"/>
        <v>0.001247254555679495</v>
      </c>
      <c r="H43" s="231">
        <v>98.271</v>
      </c>
      <c r="I43" s="229">
        <v>81.931</v>
      </c>
      <c r="J43" s="230"/>
      <c r="K43" s="229"/>
      <c r="L43" s="230">
        <f t="shared" si="26"/>
        <v>180.202</v>
      </c>
      <c r="M43" s="389">
        <f t="shared" si="27"/>
        <v>-0.6416410472691757</v>
      </c>
      <c r="N43" s="394">
        <v>512.6549999999999</v>
      </c>
      <c r="O43" s="229">
        <v>274.088</v>
      </c>
      <c r="P43" s="230"/>
      <c r="Q43" s="229"/>
      <c r="R43" s="230">
        <f t="shared" si="28"/>
        <v>786.7429999999999</v>
      </c>
      <c r="S43" s="409">
        <f t="shared" si="29"/>
        <v>0.001609690162791752</v>
      </c>
      <c r="T43" s="231">
        <v>1237.2450000000001</v>
      </c>
      <c r="U43" s="229">
        <v>1009.1669999999999</v>
      </c>
      <c r="V43" s="230"/>
      <c r="W43" s="229"/>
      <c r="X43" s="230">
        <f t="shared" si="30"/>
        <v>2246.4120000000003</v>
      </c>
      <c r="Y43" s="228">
        <f t="shared" si="31"/>
        <v>-0.6497779570265829</v>
      </c>
    </row>
    <row r="44" spans="1:25" ht="19.5" customHeight="1">
      <c r="A44" s="234" t="s">
        <v>225</v>
      </c>
      <c r="B44" s="231">
        <v>0</v>
      </c>
      <c r="C44" s="229">
        <v>0</v>
      </c>
      <c r="D44" s="230">
        <v>0</v>
      </c>
      <c r="E44" s="277">
        <v>53.429</v>
      </c>
      <c r="F44" s="230">
        <f aca="true" t="shared" si="32" ref="F44:F58">SUM(B44:E44)</f>
        <v>53.429</v>
      </c>
      <c r="G44" s="232">
        <f aca="true" t="shared" si="33" ref="G44:G58">F44/$F$9</f>
        <v>0.0010319396016445445</v>
      </c>
      <c r="H44" s="231"/>
      <c r="I44" s="229"/>
      <c r="J44" s="230">
        <v>50.768</v>
      </c>
      <c r="K44" s="229">
        <v>32.176</v>
      </c>
      <c r="L44" s="230">
        <f aca="true" t="shared" si="34" ref="L44:L58">SUM(H44:K44)</f>
        <v>82.944</v>
      </c>
      <c r="M44" s="389">
        <f aca="true" t="shared" si="35" ref="M44:M54">IF(ISERROR(F44/L44-1),"         /0",(F44/L44-1))</f>
        <v>-0.3558424961419753</v>
      </c>
      <c r="N44" s="394"/>
      <c r="O44" s="229"/>
      <c r="P44" s="230">
        <v>8.87</v>
      </c>
      <c r="Q44" s="229">
        <v>241.15700000000004</v>
      </c>
      <c r="R44" s="230">
        <f aca="true" t="shared" si="36" ref="R44:R59">SUM(N44:Q44)</f>
        <v>250.02700000000004</v>
      </c>
      <c r="S44" s="409">
        <f aca="true" t="shared" si="37" ref="S44:S58">R44/$R$9</f>
        <v>0.000511559686368145</v>
      </c>
      <c r="T44" s="231"/>
      <c r="U44" s="229"/>
      <c r="V44" s="230">
        <v>50.768</v>
      </c>
      <c r="W44" s="229">
        <v>438.09900000000005</v>
      </c>
      <c r="X44" s="230">
        <f aca="true" t="shared" si="38" ref="X44:X58">SUM(T44:W44)</f>
        <v>488.8670000000001</v>
      </c>
      <c r="Y44" s="228">
        <f aca="true" t="shared" si="39" ref="Y44:Y58">IF(ISERROR(R44/X44-1),"         /0",IF(R44/X44&gt;5,"  *  ",(R44/X44-1)))</f>
        <v>-0.48855823772109797</v>
      </c>
    </row>
    <row r="45" spans="1:25" ht="19.5" customHeight="1" thickBot="1">
      <c r="A45" s="234" t="s">
        <v>175</v>
      </c>
      <c r="B45" s="231">
        <v>19.513</v>
      </c>
      <c r="C45" s="229">
        <v>11.965</v>
      </c>
      <c r="D45" s="230">
        <v>2.33</v>
      </c>
      <c r="E45" s="277">
        <v>23.393</v>
      </c>
      <c r="F45" s="230">
        <f t="shared" si="32"/>
        <v>57.201</v>
      </c>
      <c r="G45" s="232">
        <f t="shared" si="33"/>
        <v>0.00110479284945759</v>
      </c>
      <c r="H45" s="231">
        <v>212.70499999999998</v>
      </c>
      <c r="I45" s="229">
        <v>17.012999999999998</v>
      </c>
      <c r="J45" s="230">
        <v>22.450000000000003</v>
      </c>
      <c r="K45" s="229">
        <v>165.75400000000002</v>
      </c>
      <c r="L45" s="230">
        <f t="shared" si="34"/>
        <v>417.922</v>
      </c>
      <c r="M45" s="389">
        <f t="shared" si="35"/>
        <v>-0.8631299620503348</v>
      </c>
      <c r="N45" s="394">
        <v>1289.8700000000001</v>
      </c>
      <c r="O45" s="229">
        <v>576.8279999999999</v>
      </c>
      <c r="P45" s="230">
        <v>610.3770000000002</v>
      </c>
      <c r="Q45" s="229">
        <v>1452.9139999999998</v>
      </c>
      <c r="R45" s="230">
        <f t="shared" si="36"/>
        <v>3929.9889999999996</v>
      </c>
      <c r="S45" s="409">
        <f t="shared" si="37"/>
        <v>0.00804082735172705</v>
      </c>
      <c r="T45" s="231">
        <v>2004.4530000000002</v>
      </c>
      <c r="U45" s="229">
        <v>2625.346</v>
      </c>
      <c r="V45" s="230">
        <v>1002.407</v>
      </c>
      <c r="W45" s="229">
        <v>3214.368</v>
      </c>
      <c r="X45" s="230">
        <f t="shared" si="38"/>
        <v>8846.574</v>
      </c>
      <c r="Y45" s="228">
        <f t="shared" si="39"/>
        <v>-0.5557614733115894</v>
      </c>
    </row>
    <row r="46" spans="1:25" s="220" customFormat="1" ht="19.5" customHeight="1">
      <c r="A46" s="227" t="s">
        <v>58</v>
      </c>
      <c r="B46" s="224">
        <f>SUM(B47:B55)</f>
        <v>1804.3880000000001</v>
      </c>
      <c r="C46" s="223">
        <f>SUM(C47:C55)</f>
        <v>2330.48</v>
      </c>
      <c r="D46" s="222">
        <f>SUM(D47:D55)</f>
        <v>0</v>
      </c>
      <c r="E46" s="223">
        <f>SUM(E47:E55)</f>
        <v>0</v>
      </c>
      <c r="F46" s="222">
        <f t="shared" si="32"/>
        <v>4134.868</v>
      </c>
      <c r="G46" s="225">
        <f t="shared" si="33"/>
        <v>0.07986176115541699</v>
      </c>
      <c r="H46" s="224">
        <f>SUM(H47:H55)</f>
        <v>3766.0130000000004</v>
      </c>
      <c r="I46" s="223">
        <f>SUM(I47:I55)</f>
        <v>1787.9830000000002</v>
      </c>
      <c r="J46" s="222">
        <f>SUM(J47:J55)</f>
        <v>0</v>
      </c>
      <c r="K46" s="223">
        <f>SUM(K47:K55)</f>
        <v>0</v>
      </c>
      <c r="L46" s="222">
        <f t="shared" si="34"/>
        <v>5553.996000000001</v>
      </c>
      <c r="M46" s="387">
        <f t="shared" si="35"/>
        <v>-0.2555147681057027</v>
      </c>
      <c r="N46" s="392">
        <f>SUM(N47:N55)</f>
        <v>22967.950999999997</v>
      </c>
      <c r="O46" s="223">
        <f>SUM(O47:O55)</f>
        <v>18235.695</v>
      </c>
      <c r="P46" s="222">
        <f>SUM(P47:P55)</f>
        <v>610.775</v>
      </c>
      <c r="Q46" s="223">
        <f>SUM(Q47:Q55)</f>
        <v>6.178999999999999</v>
      </c>
      <c r="R46" s="222">
        <f t="shared" si="36"/>
        <v>41820.59999999999</v>
      </c>
      <c r="S46" s="407">
        <f t="shared" si="37"/>
        <v>0.08556569098428425</v>
      </c>
      <c r="T46" s="224">
        <f>SUM(T47:T55)</f>
        <v>25295.614999999998</v>
      </c>
      <c r="U46" s="223">
        <f>SUM(U47:U55)</f>
        <v>15378.399000000001</v>
      </c>
      <c r="V46" s="222">
        <f>SUM(V47:V55)</f>
        <v>184.853</v>
      </c>
      <c r="W46" s="223">
        <f>SUM(W47:W55)</f>
        <v>8.152999999999999</v>
      </c>
      <c r="X46" s="222">
        <f t="shared" si="38"/>
        <v>40867.02</v>
      </c>
      <c r="Y46" s="221">
        <f t="shared" si="39"/>
        <v>0.023333729740998788</v>
      </c>
    </row>
    <row r="47" spans="1:25" ht="19.5" customHeight="1">
      <c r="A47" s="234" t="s">
        <v>160</v>
      </c>
      <c r="B47" s="231">
        <v>359.029</v>
      </c>
      <c r="C47" s="229">
        <v>821.3989999999999</v>
      </c>
      <c r="D47" s="230">
        <v>0</v>
      </c>
      <c r="E47" s="229">
        <v>0</v>
      </c>
      <c r="F47" s="230">
        <f t="shared" si="32"/>
        <v>1180.4279999999999</v>
      </c>
      <c r="G47" s="232">
        <f t="shared" si="33"/>
        <v>0.02279904920717337</v>
      </c>
      <c r="H47" s="231">
        <v>147.44</v>
      </c>
      <c r="I47" s="229">
        <v>596.764</v>
      </c>
      <c r="J47" s="230">
        <v>0</v>
      </c>
      <c r="K47" s="229"/>
      <c r="L47" s="230">
        <f t="shared" si="34"/>
        <v>744.204</v>
      </c>
      <c r="M47" s="389">
        <f t="shared" si="35"/>
        <v>0.5861618588451554</v>
      </c>
      <c r="N47" s="394">
        <v>1227.2169999999999</v>
      </c>
      <c r="O47" s="229">
        <v>6689.330999999999</v>
      </c>
      <c r="P47" s="230">
        <v>0</v>
      </c>
      <c r="Q47" s="229">
        <v>0</v>
      </c>
      <c r="R47" s="230">
        <f t="shared" si="36"/>
        <v>7916.547999999999</v>
      </c>
      <c r="S47" s="409">
        <f t="shared" si="37"/>
        <v>0.016197397929017122</v>
      </c>
      <c r="T47" s="231">
        <v>796.834</v>
      </c>
      <c r="U47" s="229">
        <v>3162.544000000001</v>
      </c>
      <c r="V47" s="230">
        <v>0</v>
      </c>
      <c r="W47" s="229">
        <v>0</v>
      </c>
      <c r="X47" s="213">
        <f t="shared" si="38"/>
        <v>3959.3780000000006</v>
      </c>
      <c r="Y47" s="228">
        <f t="shared" si="39"/>
        <v>0.9994423366498468</v>
      </c>
    </row>
    <row r="48" spans="1:25" ht="19.5" customHeight="1">
      <c r="A48" s="234" t="s">
        <v>190</v>
      </c>
      <c r="B48" s="231">
        <v>286.7540000000001</v>
      </c>
      <c r="C48" s="229">
        <v>651.508</v>
      </c>
      <c r="D48" s="230">
        <v>0</v>
      </c>
      <c r="E48" s="229">
        <v>0</v>
      </c>
      <c r="F48" s="230">
        <f t="shared" si="32"/>
        <v>938.2620000000002</v>
      </c>
      <c r="G48" s="232">
        <f t="shared" si="33"/>
        <v>0.01812180116637432</v>
      </c>
      <c r="H48" s="231">
        <v>268.723</v>
      </c>
      <c r="I48" s="229">
        <v>410.183</v>
      </c>
      <c r="J48" s="230"/>
      <c r="K48" s="229"/>
      <c r="L48" s="230">
        <f t="shared" si="34"/>
        <v>678.906</v>
      </c>
      <c r="M48" s="389">
        <f t="shared" si="35"/>
        <v>0.38202048589937365</v>
      </c>
      <c r="N48" s="394">
        <v>2021.1149999999998</v>
      </c>
      <c r="O48" s="229">
        <v>3700.7320000000004</v>
      </c>
      <c r="P48" s="230"/>
      <c r="Q48" s="229"/>
      <c r="R48" s="230">
        <f t="shared" si="36"/>
        <v>5721.847</v>
      </c>
      <c r="S48" s="409">
        <f t="shared" si="37"/>
        <v>0.011707000670993575</v>
      </c>
      <c r="T48" s="231">
        <v>2172.111</v>
      </c>
      <c r="U48" s="229">
        <v>3417.48</v>
      </c>
      <c r="V48" s="230"/>
      <c r="W48" s="229"/>
      <c r="X48" s="213">
        <f t="shared" si="38"/>
        <v>5589.591</v>
      </c>
      <c r="Y48" s="228">
        <f t="shared" si="39"/>
        <v>0.023661122969462323</v>
      </c>
    </row>
    <row r="49" spans="1:25" ht="19.5" customHeight="1">
      <c r="A49" s="234" t="s">
        <v>222</v>
      </c>
      <c r="B49" s="231">
        <v>463.333</v>
      </c>
      <c r="C49" s="229">
        <v>72.08</v>
      </c>
      <c r="D49" s="230">
        <v>0</v>
      </c>
      <c r="E49" s="229">
        <v>0</v>
      </c>
      <c r="F49" s="230">
        <f t="shared" si="32"/>
        <v>535.413</v>
      </c>
      <c r="G49" s="232">
        <f t="shared" si="33"/>
        <v>0.010341085888474618</v>
      </c>
      <c r="H49" s="231">
        <v>1267.754</v>
      </c>
      <c r="I49" s="229">
        <v>136.926</v>
      </c>
      <c r="J49" s="230"/>
      <c r="K49" s="229"/>
      <c r="L49" s="230">
        <f t="shared" si="34"/>
        <v>1404.6799999999998</v>
      </c>
      <c r="M49" s="389">
        <f t="shared" si="35"/>
        <v>-0.6188363185921348</v>
      </c>
      <c r="N49" s="394">
        <v>6658.842</v>
      </c>
      <c r="O49" s="229">
        <v>1214.7199999999998</v>
      </c>
      <c r="P49" s="230">
        <v>610.775</v>
      </c>
      <c r="Q49" s="229">
        <v>5.879</v>
      </c>
      <c r="R49" s="230">
        <f t="shared" si="36"/>
        <v>8490.216</v>
      </c>
      <c r="S49" s="409">
        <f t="shared" si="37"/>
        <v>0.01737113285428296</v>
      </c>
      <c r="T49" s="231">
        <v>7321.013</v>
      </c>
      <c r="U49" s="229">
        <v>3586.074</v>
      </c>
      <c r="V49" s="230">
        <v>184.829</v>
      </c>
      <c r="W49" s="229">
        <v>8.03</v>
      </c>
      <c r="X49" s="213">
        <f t="shared" si="38"/>
        <v>11099.946</v>
      </c>
      <c r="Y49" s="228">
        <f t="shared" si="39"/>
        <v>-0.23511195459869805</v>
      </c>
    </row>
    <row r="50" spans="1:25" ht="19.5" customHeight="1">
      <c r="A50" s="234" t="s">
        <v>194</v>
      </c>
      <c r="B50" s="231">
        <v>109.732</v>
      </c>
      <c r="C50" s="229">
        <v>305.64300000000003</v>
      </c>
      <c r="D50" s="230">
        <v>0</v>
      </c>
      <c r="E50" s="229">
        <v>0</v>
      </c>
      <c r="F50" s="230">
        <f t="shared" si="32"/>
        <v>415.375</v>
      </c>
      <c r="G50" s="232">
        <f t="shared" si="33"/>
        <v>0.008022645230738038</v>
      </c>
      <c r="H50" s="231">
        <v>184.56199999999998</v>
      </c>
      <c r="I50" s="229">
        <v>328.647</v>
      </c>
      <c r="J50" s="230"/>
      <c r="K50" s="229"/>
      <c r="L50" s="230">
        <f t="shared" si="34"/>
        <v>513.209</v>
      </c>
      <c r="M50" s="389">
        <f t="shared" si="35"/>
        <v>-0.1906318868141439</v>
      </c>
      <c r="N50" s="394">
        <v>1066.104</v>
      </c>
      <c r="O50" s="229">
        <v>2811.255</v>
      </c>
      <c r="P50" s="230"/>
      <c r="Q50" s="229"/>
      <c r="R50" s="230">
        <f t="shared" si="36"/>
        <v>3877.3590000000004</v>
      </c>
      <c r="S50" s="409">
        <f t="shared" si="37"/>
        <v>0.007933145436199707</v>
      </c>
      <c r="T50" s="231">
        <v>1331.7199999999998</v>
      </c>
      <c r="U50" s="229">
        <v>2887.3269999999998</v>
      </c>
      <c r="V50" s="230"/>
      <c r="W50" s="229"/>
      <c r="X50" s="213">
        <f t="shared" si="38"/>
        <v>4219.047</v>
      </c>
      <c r="Y50" s="228">
        <f t="shared" si="39"/>
        <v>-0.08098700962563332</v>
      </c>
    </row>
    <row r="51" spans="1:25" ht="19.5" customHeight="1">
      <c r="A51" s="234" t="s">
        <v>224</v>
      </c>
      <c r="B51" s="231">
        <v>333.511</v>
      </c>
      <c r="C51" s="229">
        <v>70.116</v>
      </c>
      <c r="D51" s="230">
        <v>0</v>
      </c>
      <c r="E51" s="229">
        <v>0</v>
      </c>
      <c r="F51" s="230">
        <f t="shared" si="32"/>
        <v>403.627</v>
      </c>
      <c r="G51" s="232">
        <f t="shared" si="33"/>
        <v>0.007795741743116706</v>
      </c>
      <c r="H51" s="231">
        <v>203.07</v>
      </c>
      <c r="I51" s="229">
        <v>4.755</v>
      </c>
      <c r="J51" s="230"/>
      <c r="K51" s="229"/>
      <c r="L51" s="230">
        <f t="shared" si="34"/>
        <v>207.825</v>
      </c>
      <c r="M51" s="389">
        <f t="shared" si="35"/>
        <v>0.9421484421989657</v>
      </c>
      <c r="N51" s="394">
        <v>1463.858</v>
      </c>
      <c r="O51" s="229">
        <v>380.477</v>
      </c>
      <c r="P51" s="230"/>
      <c r="Q51" s="229"/>
      <c r="R51" s="230">
        <f t="shared" si="36"/>
        <v>1844.335</v>
      </c>
      <c r="S51" s="409">
        <f t="shared" si="37"/>
        <v>0.00377354219407421</v>
      </c>
      <c r="T51" s="231">
        <v>203.07</v>
      </c>
      <c r="U51" s="229">
        <v>4.755</v>
      </c>
      <c r="V51" s="230"/>
      <c r="W51" s="229"/>
      <c r="X51" s="213">
        <f t="shared" si="38"/>
        <v>207.825</v>
      </c>
      <c r="Y51" s="228" t="str">
        <f t="shared" si="39"/>
        <v>  *  </v>
      </c>
    </row>
    <row r="52" spans="1:25" ht="19.5" customHeight="1">
      <c r="A52" s="234" t="s">
        <v>226</v>
      </c>
      <c r="B52" s="231">
        <v>147.652</v>
      </c>
      <c r="C52" s="229">
        <v>120.84700000000001</v>
      </c>
      <c r="D52" s="230">
        <v>0</v>
      </c>
      <c r="E52" s="229">
        <v>0</v>
      </c>
      <c r="F52" s="230">
        <f t="shared" si="32"/>
        <v>268.499</v>
      </c>
      <c r="G52" s="232">
        <f t="shared" si="33"/>
        <v>0.005185849465682654</v>
      </c>
      <c r="H52" s="231"/>
      <c r="I52" s="229"/>
      <c r="J52" s="230"/>
      <c r="K52" s="229"/>
      <c r="L52" s="230">
        <f t="shared" si="34"/>
        <v>0</v>
      </c>
      <c r="M52" s="389" t="str">
        <f t="shared" si="35"/>
        <v>         /0</v>
      </c>
      <c r="N52" s="394">
        <v>937.5150000000001</v>
      </c>
      <c r="O52" s="229">
        <v>929.3979999999999</v>
      </c>
      <c r="P52" s="230"/>
      <c r="Q52" s="229"/>
      <c r="R52" s="230">
        <f t="shared" si="36"/>
        <v>1866.913</v>
      </c>
      <c r="S52" s="409">
        <f t="shared" si="37"/>
        <v>0.003819737183410642</v>
      </c>
      <c r="T52" s="231"/>
      <c r="U52" s="229"/>
      <c r="V52" s="230"/>
      <c r="W52" s="229"/>
      <c r="X52" s="213">
        <f t="shared" si="38"/>
        <v>0</v>
      </c>
      <c r="Y52" s="228" t="str">
        <f t="shared" si="39"/>
        <v>         /0</v>
      </c>
    </row>
    <row r="53" spans="1:25" ht="19.5" customHeight="1">
      <c r="A53" s="234" t="s">
        <v>195</v>
      </c>
      <c r="B53" s="231">
        <v>14.81</v>
      </c>
      <c r="C53" s="229">
        <v>246.657</v>
      </c>
      <c r="D53" s="230">
        <v>0</v>
      </c>
      <c r="E53" s="229">
        <v>0</v>
      </c>
      <c r="F53" s="230">
        <f t="shared" si="32"/>
        <v>261.467</v>
      </c>
      <c r="G53" s="232">
        <f t="shared" si="33"/>
        <v>0.005050031852050273</v>
      </c>
      <c r="H53" s="231">
        <v>7.376</v>
      </c>
      <c r="I53" s="229">
        <v>258.76099999999997</v>
      </c>
      <c r="J53" s="230"/>
      <c r="K53" s="229"/>
      <c r="L53" s="230">
        <f t="shared" si="34"/>
        <v>266.13699999999994</v>
      </c>
      <c r="M53" s="389">
        <f t="shared" si="35"/>
        <v>-0.017547353430751644</v>
      </c>
      <c r="N53" s="394">
        <v>121.47400000000002</v>
      </c>
      <c r="O53" s="229">
        <v>2142.204</v>
      </c>
      <c r="P53" s="230"/>
      <c r="Q53" s="229"/>
      <c r="R53" s="230">
        <f t="shared" si="36"/>
        <v>2263.6780000000003</v>
      </c>
      <c r="S53" s="409">
        <f t="shared" si="37"/>
        <v>0.004631525426127857</v>
      </c>
      <c r="T53" s="231">
        <v>84.71600000000001</v>
      </c>
      <c r="U53" s="229">
        <v>2114.452</v>
      </c>
      <c r="V53" s="230"/>
      <c r="W53" s="229"/>
      <c r="X53" s="213">
        <f t="shared" si="38"/>
        <v>2199.168</v>
      </c>
      <c r="Y53" s="228">
        <f t="shared" si="39"/>
        <v>0.02933382079040814</v>
      </c>
    </row>
    <row r="54" spans="1:25" ht="19.5" customHeight="1">
      <c r="A54" s="234" t="s">
        <v>209</v>
      </c>
      <c r="B54" s="231">
        <v>36.538999999999994</v>
      </c>
      <c r="C54" s="229">
        <v>41.976</v>
      </c>
      <c r="D54" s="230">
        <v>0</v>
      </c>
      <c r="E54" s="229">
        <v>0</v>
      </c>
      <c r="F54" s="230">
        <f t="shared" si="32"/>
        <v>78.51499999999999</v>
      </c>
      <c r="G54" s="232">
        <f t="shared" si="33"/>
        <v>0.001516456190891115</v>
      </c>
      <c r="H54" s="231">
        <v>57.646</v>
      </c>
      <c r="I54" s="229">
        <v>51.947</v>
      </c>
      <c r="J54" s="230"/>
      <c r="K54" s="229"/>
      <c r="L54" s="230">
        <f t="shared" si="34"/>
        <v>109.593</v>
      </c>
      <c r="M54" s="389">
        <f t="shared" si="35"/>
        <v>-0.2835765057987282</v>
      </c>
      <c r="N54" s="394">
        <v>357.1819999999999</v>
      </c>
      <c r="O54" s="229">
        <v>367.10299999999995</v>
      </c>
      <c r="P54" s="230"/>
      <c r="Q54" s="229"/>
      <c r="R54" s="230">
        <f t="shared" si="36"/>
        <v>724.2849999999999</v>
      </c>
      <c r="S54" s="409">
        <f t="shared" si="37"/>
        <v>0.0014818999845662738</v>
      </c>
      <c r="T54" s="231">
        <v>113.58500000000001</v>
      </c>
      <c r="U54" s="229">
        <v>205.767</v>
      </c>
      <c r="V54" s="230"/>
      <c r="W54" s="229"/>
      <c r="X54" s="213">
        <f t="shared" si="38"/>
        <v>319.352</v>
      </c>
      <c r="Y54" s="228">
        <f t="shared" si="39"/>
        <v>1.267983291164608</v>
      </c>
    </row>
    <row r="55" spans="1:25" ht="19.5" customHeight="1" thickBot="1">
      <c r="A55" s="234" t="s">
        <v>175</v>
      </c>
      <c r="B55" s="231">
        <v>53.028000000000006</v>
      </c>
      <c r="C55" s="229">
        <v>0.254</v>
      </c>
      <c r="D55" s="230">
        <v>0</v>
      </c>
      <c r="E55" s="229">
        <v>0</v>
      </c>
      <c r="F55" s="230">
        <f t="shared" si="32"/>
        <v>53.282000000000004</v>
      </c>
      <c r="G55" s="232">
        <f t="shared" si="33"/>
        <v>0.0010291004109158812</v>
      </c>
      <c r="H55" s="231">
        <v>1629.442</v>
      </c>
      <c r="I55" s="229">
        <v>0</v>
      </c>
      <c r="J55" s="230"/>
      <c r="K55" s="229"/>
      <c r="L55" s="230">
        <f t="shared" si="34"/>
        <v>1629.442</v>
      </c>
      <c r="M55" s="389">
        <f aca="true" t="shared" si="40" ref="M55:M77">IF(ISERROR(F55/L55-1),"         /0",(F55/L55-1))</f>
        <v>-0.9673004623668716</v>
      </c>
      <c r="N55" s="394">
        <v>9114.643999999998</v>
      </c>
      <c r="O55" s="229">
        <v>0.475</v>
      </c>
      <c r="P55" s="230"/>
      <c r="Q55" s="229">
        <v>0.3</v>
      </c>
      <c r="R55" s="230">
        <f t="shared" si="36"/>
        <v>9115.418999999998</v>
      </c>
      <c r="S55" s="409">
        <f t="shared" si="37"/>
        <v>0.018650309305611908</v>
      </c>
      <c r="T55" s="231">
        <v>13272.566</v>
      </c>
      <c r="U55" s="229">
        <v>0</v>
      </c>
      <c r="V55" s="230">
        <v>0.024</v>
      </c>
      <c r="W55" s="229">
        <v>0.123</v>
      </c>
      <c r="X55" s="213">
        <f t="shared" si="38"/>
        <v>13272.713</v>
      </c>
      <c r="Y55" s="228">
        <f t="shared" si="39"/>
        <v>-0.31322111764188687</v>
      </c>
    </row>
    <row r="56" spans="1:25" s="220" customFormat="1" ht="19.5" customHeight="1">
      <c r="A56" s="227" t="s">
        <v>57</v>
      </c>
      <c r="B56" s="224">
        <f>SUM(B57:B72)</f>
        <v>3365.0660000000007</v>
      </c>
      <c r="C56" s="223">
        <f>SUM(C57:C72)</f>
        <v>2479.8790000000004</v>
      </c>
      <c r="D56" s="222">
        <f>SUM(D57:D72)</f>
        <v>21.732</v>
      </c>
      <c r="E56" s="223">
        <f>SUM(E57:E72)</f>
        <v>67.856</v>
      </c>
      <c r="F56" s="222">
        <f t="shared" si="32"/>
        <v>5934.533000000001</v>
      </c>
      <c r="G56" s="225">
        <f t="shared" si="33"/>
        <v>0.11462089164997294</v>
      </c>
      <c r="H56" s="224">
        <f>SUM(H57:H72)</f>
        <v>2864.1239999999993</v>
      </c>
      <c r="I56" s="223">
        <f>SUM(I57:I72)</f>
        <v>2645.6659999999997</v>
      </c>
      <c r="J56" s="222">
        <f>SUM(J57:J72)</f>
        <v>36.312</v>
      </c>
      <c r="K56" s="223">
        <f>SUM(K57:K72)</f>
        <v>43.012</v>
      </c>
      <c r="L56" s="222">
        <f t="shared" si="34"/>
        <v>5589.113999999999</v>
      </c>
      <c r="M56" s="387">
        <f t="shared" si="40"/>
        <v>0.061802103159821486</v>
      </c>
      <c r="N56" s="392">
        <f>SUM(N57:N72)</f>
        <v>27942.66</v>
      </c>
      <c r="O56" s="223">
        <f>SUM(O57:O72)</f>
        <v>20510.048</v>
      </c>
      <c r="P56" s="222">
        <f>SUM(P57:P72)</f>
        <v>627.0049999999999</v>
      </c>
      <c r="Q56" s="223">
        <f>SUM(Q57:Q72)</f>
        <v>1189.1599999999999</v>
      </c>
      <c r="R56" s="222">
        <f t="shared" si="36"/>
        <v>50268.87299999999</v>
      </c>
      <c r="S56" s="407">
        <f t="shared" si="37"/>
        <v>0.1028510077150072</v>
      </c>
      <c r="T56" s="224">
        <f>SUM(T57:T72)</f>
        <v>24442.680000000004</v>
      </c>
      <c r="U56" s="223">
        <f>SUM(U57:U72)</f>
        <v>18549.535</v>
      </c>
      <c r="V56" s="222">
        <f>SUM(V57:V72)</f>
        <v>310.04900000000004</v>
      </c>
      <c r="W56" s="223">
        <f>SUM(W57:W72)</f>
        <v>1451.2979999999998</v>
      </c>
      <c r="X56" s="222">
        <f t="shared" si="38"/>
        <v>44753.562000000005</v>
      </c>
      <c r="Y56" s="221">
        <f t="shared" si="39"/>
        <v>0.12323736376559236</v>
      </c>
    </row>
    <row r="57" spans="1:25" s="204" customFormat="1" ht="19.5" customHeight="1">
      <c r="A57" s="219" t="s">
        <v>176</v>
      </c>
      <c r="B57" s="217">
        <v>552.124</v>
      </c>
      <c r="C57" s="214">
        <v>504.77599999999995</v>
      </c>
      <c r="D57" s="213">
        <v>0</v>
      </c>
      <c r="E57" s="214">
        <v>0</v>
      </c>
      <c r="F57" s="213">
        <f t="shared" si="32"/>
        <v>1056.9</v>
      </c>
      <c r="G57" s="216">
        <f t="shared" si="33"/>
        <v>0.02041320191240935</v>
      </c>
      <c r="H57" s="217">
        <v>655.7149999999999</v>
      </c>
      <c r="I57" s="214">
        <v>621.166</v>
      </c>
      <c r="J57" s="213"/>
      <c r="K57" s="214"/>
      <c r="L57" s="213">
        <f t="shared" si="34"/>
        <v>1276.8809999999999</v>
      </c>
      <c r="M57" s="388">
        <f t="shared" si="40"/>
        <v>-0.17227995404426866</v>
      </c>
      <c r="N57" s="393">
        <v>4837.754</v>
      </c>
      <c r="O57" s="214">
        <v>4037.2760000000007</v>
      </c>
      <c r="P57" s="213"/>
      <c r="Q57" s="214"/>
      <c r="R57" s="213">
        <f t="shared" si="36"/>
        <v>8875.03</v>
      </c>
      <c r="S57" s="408">
        <f t="shared" si="37"/>
        <v>0.018158469138564545</v>
      </c>
      <c r="T57" s="217">
        <v>3740.799</v>
      </c>
      <c r="U57" s="214">
        <v>3812.259</v>
      </c>
      <c r="V57" s="213"/>
      <c r="W57" s="214"/>
      <c r="X57" s="213">
        <f t="shared" si="38"/>
        <v>7553.058</v>
      </c>
      <c r="Y57" s="212">
        <f t="shared" si="39"/>
        <v>0.17502473832453047</v>
      </c>
    </row>
    <row r="58" spans="1:25" s="204" customFormat="1" ht="19.5" customHeight="1">
      <c r="A58" s="219" t="s">
        <v>181</v>
      </c>
      <c r="B58" s="217">
        <v>423.708</v>
      </c>
      <c r="C58" s="214">
        <v>592.879</v>
      </c>
      <c r="D58" s="213">
        <v>0</v>
      </c>
      <c r="E58" s="214">
        <v>0</v>
      </c>
      <c r="F58" s="213">
        <f t="shared" si="32"/>
        <v>1016.587</v>
      </c>
      <c r="G58" s="216">
        <f t="shared" si="33"/>
        <v>0.01963458765496308</v>
      </c>
      <c r="H58" s="217">
        <v>189.692</v>
      </c>
      <c r="I58" s="214">
        <v>537.071</v>
      </c>
      <c r="J58" s="213"/>
      <c r="K58" s="214"/>
      <c r="L58" s="213">
        <f t="shared" si="34"/>
        <v>726.763</v>
      </c>
      <c r="M58" s="388">
        <f t="shared" si="40"/>
        <v>0.39878750018919495</v>
      </c>
      <c r="N58" s="393">
        <v>2335.417</v>
      </c>
      <c r="O58" s="214">
        <v>4284.246</v>
      </c>
      <c r="P58" s="213"/>
      <c r="Q58" s="214"/>
      <c r="R58" s="213">
        <f t="shared" si="36"/>
        <v>6619.6630000000005</v>
      </c>
      <c r="S58" s="408">
        <f t="shared" si="37"/>
        <v>0.013543948166169308</v>
      </c>
      <c r="T58" s="217">
        <v>3330.3959999999997</v>
      </c>
      <c r="U58" s="214">
        <v>3923.78</v>
      </c>
      <c r="V58" s="213"/>
      <c r="W58" s="214"/>
      <c r="X58" s="213">
        <f t="shared" si="38"/>
        <v>7254.1759999999995</v>
      </c>
      <c r="Y58" s="212">
        <f t="shared" si="39"/>
        <v>-0.08746865253889613</v>
      </c>
    </row>
    <row r="59" spans="1:25" s="204" customFormat="1" ht="19.5" customHeight="1">
      <c r="A59" s="219" t="s">
        <v>166</v>
      </c>
      <c r="B59" s="217">
        <v>550.68</v>
      </c>
      <c r="C59" s="214">
        <v>185.22400000000002</v>
      </c>
      <c r="D59" s="213">
        <v>0</v>
      </c>
      <c r="E59" s="214">
        <v>0</v>
      </c>
      <c r="F59" s="213">
        <f aca="true" t="shared" si="41" ref="F59:F69">SUM(B59:E59)</f>
        <v>735.904</v>
      </c>
      <c r="G59" s="216">
        <f aca="true" t="shared" si="42" ref="G59:G69">F59/$F$9</f>
        <v>0.014213413700586324</v>
      </c>
      <c r="H59" s="217">
        <v>278.415</v>
      </c>
      <c r="I59" s="214">
        <v>139.431</v>
      </c>
      <c r="J59" s="213"/>
      <c r="K59" s="214"/>
      <c r="L59" s="213">
        <f aca="true" t="shared" si="43" ref="L59:L69">SUM(H59:K59)</f>
        <v>417.846</v>
      </c>
      <c r="M59" s="388">
        <f t="shared" si="40"/>
        <v>0.76118474270425</v>
      </c>
      <c r="N59" s="393">
        <v>3716.8089999999997</v>
      </c>
      <c r="O59" s="214">
        <v>1451.8500000000001</v>
      </c>
      <c r="P59" s="213"/>
      <c r="Q59" s="214"/>
      <c r="R59" s="213">
        <f t="shared" si="36"/>
        <v>5168.659</v>
      </c>
      <c r="S59" s="408">
        <f aca="true" t="shared" si="44" ref="S59:S69">R59/$R$9</f>
        <v>0.010575168189771063</v>
      </c>
      <c r="T59" s="217">
        <v>2568.558</v>
      </c>
      <c r="U59" s="214">
        <v>1442.778</v>
      </c>
      <c r="V59" s="213">
        <v>0</v>
      </c>
      <c r="W59" s="214">
        <v>0</v>
      </c>
      <c r="X59" s="213">
        <f aca="true" t="shared" si="45" ref="X59:X69">SUM(T59:W59)</f>
        <v>4011.3360000000002</v>
      </c>
      <c r="Y59" s="212">
        <f aca="true" t="shared" si="46" ref="Y59:Y69">IF(ISERROR(R59/X59-1),"         /0",IF(R59/X59&gt;5,"  *  ",(R59/X59-1)))</f>
        <v>0.28851310386365014</v>
      </c>
    </row>
    <row r="60" spans="1:25" s="204" customFormat="1" ht="19.5" customHeight="1">
      <c r="A60" s="219" t="s">
        <v>219</v>
      </c>
      <c r="B60" s="217">
        <v>394.355</v>
      </c>
      <c r="C60" s="214">
        <v>314.173</v>
      </c>
      <c r="D60" s="213">
        <v>0</v>
      </c>
      <c r="E60" s="214">
        <v>0</v>
      </c>
      <c r="F60" s="213">
        <f t="shared" si="41"/>
        <v>708.528</v>
      </c>
      <c r="G60" s="216">
        <f t="shared" si="42"/>
        <v>0.013684667541485068</v>
      </c>
      <c r="H60" s="217">
        <v>455.07000000000005</v>
      </c>
      <c r="I60" s="214">
        <v>308.962</v>
      </c>
      <c r="J60" s="213"/>
      <c r="K60" s="214"/>
      <c r="L60" s="213">
        <f t="shared" si="43"/>
        <v>764.032</v>
      </c>
      <c r="M60" s="388">
        <f t="shared" si="40"/>
        <v>-0.07264617188808853</v>
      </c>
      <c r="N60" s="393">
        <v>2878.863</v>
      </c>
      <c r="O60" s="214">
        <v>2142.446</v>
      </c>
      <c r="P60" s="213"/>
      <c r="Q60" s="214"/>
      <c r="R60" s="213">
        <f aca="true" t="shared" si="47" ref="R60:R69">SUM(N60:Q60)</f>
        <v>5021.308999999999</v>
      </c>
      <c r="S60" s="408">
        <f t="shared" si="44"/>
        <v>0.010273687470543353</v>
      </c>
      <c r="T60" s="217">
        <v>4228.032</v>
      </c>
      <c r="U60" s="214">
        <v>3163.211</v>
      </c>
      <c r="V60" s="213"/>
      <c r="W60" s="214"/>
      <c r="X60" s="213">
        <f t="shared" si="45"/>
        <v>7391.243</v>
      </c>
      <c r="Y60" s="212">
        <f t="shared" si="46"/>
        <v>-0.3206407907303279</v>
      </c>
    </row>
    <row r="61" spans="1:25" s="204" customFormat="1" ht="19.5" customHeight="1">
      <c r="A61" s="219" t="s">
        <v>223</v>
      </c>
      <c r="B61" s="217">
        <v>197.499</v>
      </c>
      <c r="C61" s="214">
        <v>259.116</v>
      </c>
      <c r="D61" s="213">
        <v>0</v>
      </c>
      <c r="E61" s="214">
        <v>0</v>
      </c>
      <c r="F61" s="213">
        <f t="shared" si="41"/>
        <v>456.615</v>
      </c>
      <c r="G61" s="216">
        <f t="shared" si="42"/>
        <v>0.00881916377257526</v>
      </c>
      <c r="H61" s="217">
        <v>174.762</v>
      </c>
      <c r="I61" s="214">
        <v>224.516</v>
      </c>
      <c r="J61" s="213"/>
      <c r="K61" s="214"/>
      <c r="L61" s="213">
        <f t="shared" si="43"/>
        <v>399.278</v>
      </c>
      <c r="M61" s="388">
        <f t="shared" si="40"/>
        <v>0.14360170107043202</v>
      </c>
      <c r="N61" s="393">
        <v>2263.374</v>
      </c>
      <c r="O61" s="214">
        <v>1836.985</v>
      </c>
      <c r="P61" s="213"/>
      <c r="Q61" s="214"/>
      <c r="R61" s="213">
        <f t="shared" si="47"/>
        <v>4100.3589999999995</v>
      </c>
      <c r="S61" s="408">
        <f t="shared" si="44"/>
        <v>0.008389407400147984</v>
      </c>
      <c r="T61" s="217">
        <v>3193.254</v>
      </c>
      <c r="U61" s="214">
        <v>1365.344</v>
      </c>
      <c r="V61" s="213"/>
      <c r="W61" s="214"/>
      <c r="X61" s="213">
        <f t="shared" si="45"/>
        <v>4558.598</v>
      </c>
      <c r="Y61" s="212">
        <f t="shared" si="46"/>
        <v>-0.10052191485189099</v>
      </c>
    </row>
    <row r="62" spans="1:25" s="204" customFormat="1" ht="19.5" customHeight="1">
      <c r="A62" s="219" t="s">
        <v>160</v>
      </c>
      <c r="B62" s="217">
        <v>294.782</v>
      </c>
      <c r="C62" s="214">
        <v>155.81300000000002</v>
      </c>
      <c r="D62" s="213">
        <v>1.579</v>
      </c>
      <c r="E62" s="214">
        <v>0</v>
      </c>
      <c r="F62" s="213">
        <f t="shared" si="41"/>
        <v>452.17400000000004</v>
      </c>
      <c r="G62" s="216">
        <f t="shared" si="42"/>
        <v>0.008733389309813402</v>
      </c>
      <c r="H62" s="217">
        <v>201.095</v>
      </c>
      <c r="I62" s="214">
        <v>135.562</v>
      </c>
      <c r="J62" s="213">
        <v>0</v>
      </c>
      <c r="K62" s="214">
        <v>0</v>
      </c>
      <c r="L62" s="213">
        <f t="shared" si="43"/>
        <v>336.65700000000004</v>
      </c>
      <c r="M62" s="388">
        <f t="shared" si="40"/>
        <v>0.3431296542177944</v>
      </c>
      <c r="N62" s="393">
        <v>3103.451</v>
      </c>
      <c r="O62" s="214">
        <v>1401.9230000000002</v>
      </c>
      <c r="P62" s="213">
        <v>8.376000000000001</v>
      </c>
      <c r="Q62" s="214">
        <v>0</v>
      </c>
      <c r="R62" s="213">
        <f t="shared" si="47"/>
        <v>4513.75</v>
      </c>
      <c r="S62" s="408">
        <f t="shared" si="44"/>
        <v>0.009235212734401541</v>
      </c>
      <c r="T62" s="217">
        <v>2655.264</v>
      </c>
      <c r="U62" s="214">
        <v>1997.3009999999997</v>
      </c>
      <c r="V62" s="213">
        <v>13.232999999999999</v>
      </c>
      <c r="W62" s="214">
        <v>0.049</v>
      </c>
      <c r="X62" s="213">
        <f t="shared" si="45"/>
        <v>4665.847</v>
      </c>
      <c r="Y62" s="212">
        <f t="shared" si="46"/>
        <v>-0.032597939881011895</v>
      </c>
    </row>
    <row r="63" spans="1:25" s="204" customFormat="1" ht="19.5" customHeight="1">
      <c r="A63" s="219" t="s">
        <v>215</v>
      </c>
      <c r="B63" s="217">
        <v>35.108</v>
      </c>
      <c r="C63" s="214">
        <v>270.672</v>
      </c>
      <c r="D63" s="213">
        <v>0</v>
      </c>
      <c r="E63" s="214">
        <v>0</v>
      </c>
      <c r="F63" s="213">
        <f t="shared" si="41"/>
        <v>305.78000000000003</v>
      </c>
      <c r="G63" s="216">
        <f t="shared" si="42"/>
        <v>0.0059059030000724105</v>
      </c>
      <c r="H63" s="217"/>
      <c r="I63" s="214">
        <v>254.66299999999998</v>
      </c>
      <c r="J63" s="213"/>
      <c r="K63" s="214"/>
      <c r="L63" s="213">
        <f t="shared" si="43"/>
        <v>254.66299999999998</v>
      </c>
      <c r="M63" s="388">
        <f t="shared" si="40"/>
        <v>0.20072409419507364</v>
      </c>
      <c r="N63" s="393">
        <v>203.328</v>
      </c>
      <c r="O63" s="214">
        <v>2722.37</v>
      </c>
      <c r="P63" s="213"/>
      <c r="Q63" s="214"/>
      <c r="R63" s="213">
        <f t="shared" si="47"/>
        <v>2925.698</v>
      </c>
      <c r="S63" s="408">
        <f t="shared" si="44"/>
        <v>0.005986030113899334</v>
      </c>
      <c r="T63" s="217">
        <v>41.704</v>
      </c>
      <c r="U63" s="214">
        <v>277.546</v>
      </c>
      <c r="V63" s="213"/>
      <c r="W63" s="214"/>
      <c r="X63" s="213">
        <f t="shared" si="45"/>
        <v>319.25</v>
      </c>
      <c r="Y63" s="212" t="str">
        <f t="shared" si="46"/>
        <v>  *  </v>
      </c>
    </row>
    <row r="64" spans="1:25" s="204" customFormat="1" ht="19.5" customHeight="1">
      <c r="A64" s="219" t="s">
        <v>221</v>
      </c>
      <c r="B64" s="217">
        <v>302.69</v>
      </c>
      <c r="C64" s="214">
        <v>0</v>
      </c>
      <c r="D64" s="213">
        <v>0</v>
      </c>
      <c r="E64" s="214">
        <v>0</v>
      </c>
      <c r="F64" s="213">
        <f>SUM(B64:E64)</f>
        <v>302.69</v>
      </c>
      <c r="G64" s="216">
        <f>F64/$F$9</f>
        <v>0.00584622205210255</v>
      </c>
      <c r="H64" s="217">
        <v>326.599</v>
      </c>
      <c r="I64" s="214"/>
      <c r="J64" s="213"/>
      <c r="K64" s="214"/>
      <c r="L64" s="213">
        <f>SUM(H64:K64)</f>
        <v>326.599</v>
      </c>
      <c r="M64" s="388">
        <f>IF(ISERROR(F64/L64-1),"         /0",(F64/L64-1))</f>
        <v>-0.07320598042247528</v>
      </c>
      <c r="N64" s="393">
        <v>3189.3780000000006</v>
      </c>
      <c r="O64" s="214"/>
      <c r="P64" s="213"/>
      <c r="Q64" s="214"/>
      <c r="R64" s="213">
        <f>SUM(N64:Q64)</f>
        <v>3189.3780000000006</v>
      </c>
      <c r="S64" s="408">
        <f>R64/$R$9</f>
        <v>0.006525524080957103</v>
      </c>
      <c r="T64" s="217">
        <v>496.346</v>
      </c>
      <c r="U64" s="214"/>
      <c r="V64" s="213"/>
      <c r="W64" s="214"/>
      <c r="X64" s="213">
        <f>SUM(T64:W64)</f>
        <v>496.346</v>
      </c>
      <c r="Y64" s="212" t="str">
        <f>IF(ISERROR(R64/X64-1),"         /0",IF(R64/X64&gt;5,"  *  ",(R64/X64-1)))</f>
        <v>  *  </v>
      </c>
    </row>
    <row r="65" spans="1:25" s="204" customFormat="1" ht="19.5" customHeight="1">
      <c r="A65" s="219" t="s">
        <v>177</v>
      </c>
      <c r="B65" s="217">
        <v>155.865</v>
      </c>
      <c r="C65" s="214">
        <v>32.869</v>
      </c>
      <c r="D65" s="213">
        <v>0</v>
      </c>
      <c r="E65" s="214">
        <v>0</v>
      </c>
      <c r="F65" s="213">
        <f>SUM(B65:E65)</f>
        <v>188.734</v>
      </c>
      <c r="G65" s="216">
        <f>F65/$F$9</f>
        <v>0.0036452504964865793</v>
      </c>
      <c r="H65" s="217">
        <v>177.14</v>
      </c>
      <c r="I65" s="214">
        <v>119.638</v>
      </c>
      <c r="J65" s="213"/>
      <c r="K65" s="214"/>
      <c r="L65" s="213">
        <f>SUM(H65:K65)</f>
        <v>296.778</v>
      </c>
      <c r="M65" s="388">
        <f>IF(ISERROR(F65/L65-1),"         /0",(F65/L65-1))</f>
        <v>-0.36405663492576945</v>
      </c>
      <c r="N65" s="393">
        <v>2170.243</v>
      </c>
      <c r="O65" s="214">
        <v>1336.604</v>
      </c>
      <c r="P65" s="213"/>
      <c r="Q65" s="214"/>
      <c r="R65" s="213">
        <f>SUM(N65:Q65)</f>
        <v>3506.8469999999998</v>
      </c>
      <c r="S65" s="408">
        <f>R65/$R$9</f>
        <v>0.00717507129814408</v>
      </c>
      <c r="T65" s="217">
        <v>1521.906</v>
      </c>
      <c r="U65" s="214">
        <v>989.614</v>
      </c>
      <c r="V65" s="213"/>
      <c r="W65" s="214"/>
      <c r="X65" s="213">
        <f>SUM(T65:W65)</f>
        <v>2511.52</v>
      </c>
      <c r="Y65" s="212">
        <f>IF(ISERROR(R65/X65-1),"         /0",IF(R65/X65&gt;5,"  *  ",(R65/X65-1)))</f>
        <v>0.39630462827291835</v>
      </c>
    </row>
    <row r="66" spans="1:25" s="204" customFormat="1" ht="19.5" customHeight="1">
      <c r="A66" s="219" t="s">
        <v>227</v>
      </c>
      <c r="B66" s="217">
        <v>102.084</v>
      </c>
      <c r="C66" s="214">
        <v>57.202</v>
      </c>
      <c r="D66" s="213">
        <v>0</v>
      </c>
      <c r="E66" s="214">
        <v>0</v>
      </c>
      <c r="F66" s="213">
        <f>SUM(B66:E66)</f>
        <v>159.286</v>
      </c>
      <c r="G66" s="216">
        <f>F66/$F$9</f>
        <v>0.0030764852680670216</v>
      </c>
      <c r="H66" s="217">
        <v>105.844</v>
      </c>
      <c r="I66" s="214">
        <v>88.072</v>
      </c>
      <c r="J66" s="213"/>
      <c r="K66" s="214"/>
      <c r="L66" s="213">
        <f>SUM(H66:K66)</f>
        <v>193.916</v>
      </c>
      <c r="M66" s="388">
        <f>IF(ISERROR(F66/L66-1),"         /0",(F66/L66-1))</f>
        <v>-0.1785824790115308</v>
      </c>
      <c r="N66" s="393">
        <v>159.023</v>
      </c>
      <c r="O66" s="214">
        <v>94.424</v>
      </c>
      <c r="P66" s="213">
        <v>593.9079999999999</v>
      </c>
      <c r="Q66" s="214">
        <v>494.60900000000004</v>
      </c>
      <c r="R66" s="213">
        <f>SUM(N66:Q66)</f>
        <v>1341.964</v>
      </c>
      <c r="S66" s="408">
        <f>R66/$R$9</f>
        <v>0.002745682198151964</v>
      </c>
      <c r="T66" s="217">
        <v>180.927</v>
      </c>
      <c r="U66" s="214">
        <v>153.666</v>
      </c>
      <c r="V66" s="213">
        <v>245.699</v>
      </c>
      <c r="W66" s="214">
        <v>265.086</v>
      </c>
      <c r="X66" s="213">
        <f>SUM(T66:W66)</f>
        <v>845.3779999999999</v>
      </c>
      <c r="Y66" s="212">
        <f>IF(ISERROR(R66/X66-1),"         /0",IF(R66/X66&gt;5,"  *  ",(R66/X66-1)))</f>
        <v>0.5874129679267737</v>
      </c>
    </row>
    <row r="67" spans="1:25" s="204" customFormat="1" ht="19.5" customHeight="1">
      <c r="A67" s="219" t="s">
        <v>187</v>
      </c>
      <c r="B67" s="217">
        <v>103.826</v>
      </c>
      <c r="C67" s="214">
        <v>25.991</v>
      </c>
      <c r="D67" s="213">
        <v>0</v>
      </c>
      <c r="E67" s="214">
        <v>0</v>
      </c>
      <c r="F67" s="213">
        <f>SUM(B67:E67)</f>
        <v>129.817</v>
      </c>
      <c r="G67" s="216">
        <f>F67/$F$9</f>
        <v>0.002507314440971941</v>
      </c>
      <c r="H67" s="217">
        <v>84.714</v>
      </c>
      <c r="I67" s="214">
        <v>72.752</v>
      </c>
      <c r="J67" s="213"/>
      <c r="K67" s="214"/>
      <c r="L67" s="213">
        <f>SUM(H67:K67)</f>
        <v>157.466</v>
      </c>
      <c r="M67" s="388">
        <f>IF(ISERROR(F67/L67-1),"         /0",(F67/L67-1))</f>
        <v>-0.17558711086837797</v>
      </c>
      <c r="N67" s="393">
        <v>1006.2899999999998</v>
      </c>
      <c r="O67" s="214">
        <v>372.7930000000001</v>
      </c>
      <c r="P67" s="213">
        <v>0.224</v>
      </c>
      <c r="Q67" s="214">
        <v>0.246</v>
      </c>
      <c r="R67" s="213">
        <f>SUM(N67:Q67)</f>
        <v>1379.553</v>
      </c>
      <c r="S67" s="408">
        <f>R67/$R$9</f>
        <v>0.0028225899603172198</v>
      </c>
      <c r="T67" s="217">
        <v>862.674</v>
      </c>
      <c r="U67" s="214">
        <v>437.35100000000006</v>
      </c>
      <c r="V67" s="213">
        <v>1.249</v>
      </c>
      <c r="W67" s="214">
        <v>1.363</v>
      </c>
      <c r="X67" s="213">
        <f>SUM(T67:W67)</f>
        <v>1302.6370000000002</v>
      </c>
      <c r="Y67" s="212">
        <f>IF(ISERROR(R67/X67-1),"         /0",IF(R67/X67&gt;5,"  *  ",(R67/X67-1)))</f>
        <v>0.059046380534254705</v>
      </c>
    </row>
    <row r="68" spans="1:25" s="204" customFormat="1" ht="19.5" customHeight="1">
      <c r="A68" s="219" t="s">
        <v>196</v>
      </c>
      <c r="B68" s="217">
        <v>88.377</v>
      </c>
      <c r="C68" s="214">
        <v>13.166</v>
      </c>
      <c r="D68" s="213">
        <v>0</v>
      </c>
      <c r="E68" s="214">
        <v>0</v>
      </c>
      <c r="F68" s="213">
        <f t="shared" si="41"/>
        <v>101.54299999999999</v>
      </c>
      <c r="G68" s="216">
        <f t="shared" si="42"/>
        <v>0.001961224109936401</v>
      </c>
      <c r="H68" s="217">
        <v>79.841</v>
      </c>
      <c r="I68" s="214">
        <v>53.95</v>
      </c>
      <c r="J68" s="213"/>
      <c r="K68" s="214"/>
      <c r="L68" s="213">
        <f t="shared" si="43"/>
        <v>133.791</v>
      </c>
      <c r="M68" s="388">
        <f t="shared" si="40"/>
        <v>-0.24103265541030416</v>
      </c>
      <c r="N68" s="393">
        <v>702.0190000000001</v>
      </c>
      <c r="O68" s="214">
        <v>158.818</v>
      </c>
      <c r="P68" s="213"/>
      <c r="Q68" s="214"/>
      <c r="R68" s="213">
        <f t="shared" si="47"/>
        <v>860.8370000000001</v>
      </c>
      <c r="S68" s="408">
        <f t="shared" si="44"/>
        <v>0.001761287803853563</v>
      </c>
      <c r="T68" s="217">
        <v>605.13</v>
      </c>
      <c r="U68" s="214">
        <v>205.687</v>
      </c>
      <c r="V68" s="213"/>
      <c r="W68" s="214"/>
      <c r="X68" s="213">
        <f t="shared" si="45"/>
        <v>810.817</v>
      </c>
      <c r="Y68" s="212">
        <f t="shared" si="46"/>
        <v>0.06169086242641697</v>
      </c>
    </row>
    <row r="69" spans="1:25" s="204" customFormat="1" ht="19.5" customHeight="1">
      <c r="A69" s="219" t="s">
        <v>193</v>
      </c>
      <c r="B69" s="217">
        <v>70.681</v>
      </c>
      <c r="C69" s="214">
        <v>12.324</v>
      </c>
      <c r="D69" s="213">
        <v>0</v>
      </c>
      <c r="E69" s="214">
        <v>0</v>
      </c>
      <c r="F69" s="213">
        <f t="shared" si="41"/>
        <v>83.005</v>
      </c>
      <c r="G69" s="216">
        <f t="shared" si="42"/>
        <v>0.0016031770505625298</v>
      </c>
      <c r="H69" s="217">
        <v>39.473</v>
      </c>
      <c r="I69" s="214">
        <v>22.098</v>
      </c>
      <c r="J69" s="213"/>
      <c r="K69" s="214"/>
      <c r="L69" s="213">
        <f t="shared" si="43"/>
        <v>61.571</v>
      </c>
      <c r="M69" s="388">
        <f t="shared" si="40"/>
        <v>0.34811843237887974</v>
      </c>
      <c r="N69" s="393">
        <v>475.50899999999996</v>
      </c>
      <c r="O69" s="214">
        <v>120.90200000000002</v>
      </c>
      <c r="P69" s="213"/>
      <c r="Q69" s="214"/>
      <c r="R69" s="213">
        <f t="shared" si="47"/>
        <v>596.411</v>
      </c>
      <c r="S69" s="408">
        <f t="shared" si="44"/>
        <v>0.0012202675075352327</v>
      </c>
      <c r="T69" s="217">
        <v>310.96200000000005</v>
      </c>
      <c r="U69" s="214">
        <v>183.897</v>
      </c>
      <c r="V69" s="213"/>
      <c r="W69" s="214"/>
      <c r="X69" s="213">
        <f t="shared" si="45"/>
        <v>494.85900000000004</v>
      </c>
      <c r="Y69" s="212">
        <f t="shared" si="46"/>
        <v>0.20521401045550336</v>
      </c>
    </row>
    <row r="70" spans="1:25" s="204" customFormat="1" ht="19.5" customHeight="1">
      <c r="A70" s="219" t="s">
        <v>198</v>
      </c>
      <c r="B70" s="217">
        <v>51.405</v>
      </c>
      <c r="C70" s="214">
        <v>26.809</v>
      </c>
      <c r="D70" s="213">
        <v>0</v>
      </c>
      <c r="E70" s="214">
        <v>0</v>
      </c>
      <c r="F70" s="213">
        <f aca="true" t="shared" si="48" ref="F70:F77">SUM(B70:E70)</f>
        <v>78.214</v>
      </c>
      <c r="G70" s="216">
        <f aca="true" t="shared" si="49" ref="G70:G77">F70/$F$9</f>
        <v>0.0015106426098752811</v>
      </c>
      <c r="H70" s="217">
        <v>49.97</v>
      </c>
      <c r="I70" s="214">
        <v>45.245</v>
      </c>
      <c r="J70" s="213"/>
      <c r="K70" s="214"/>
      <c r="L70" s="213">
        <f aca="true" t="shared" si="50" ref="L70:L77">SUM(H70:K70)</f>
        <v>95.215</v>
      </c>
      <c r="M70" s="388">
        <f t="shared" si="40"/>
        <v>-0.17855379929632942</v>
      </c>
      <c r="N70" s="393">
        <v>500.33899999999994</v>
      </c>
      <c r="O70" s="214">
        <v>275.327</v>
      </c>
      <c r="P70" s="213">
        <v>0</v>
      </c>
      <c r="Q70" s="214">
        <v>0</v>
      </c>
      <c r="R70" s="213">
        <f aca="true" t="shared" si="51" ref="R70:R77">SUM(N70:Q70)</f>
        <v>775.6659999999999</v>
      </c>
      <c r="S70" s="408">
        <f aca="true" t="shared" si="52" ref="S70:S77">R70/$R$9</f>
        <v>0.0015870264238919535</v>
      </c>
      <c r="T70" s="217">
        <v>577.1870000000001</v>
      </c>
      <c r="U70" s="214">
        <v>546.82</v>
      </c>
      <c r="V70" s="213">
        <v>2.683</v>
      </c>
      <c r="W70" s="214">
        <v>4.268</v>
      </c>
      <c r="X70" s="213">
        <f aca="true" t="shared" si="53" ref="X70:X77">SUM(T70:W70)</f>
        <v>1130.958</v>
      </c>
      <c r="Y70" s="212">
        <f aca="true" t="shared" si="54" ref="Y70:Y77">IF(ISERROR(R70/X70-1),"         /0",IF(R70/X70&gt;5,"  *  ",(R70/X70-1)))</f>
        <v>-0.3141513654795316</v>
      </c>
    </row>
    <row r="71" spans="1:25" s="204" customFormat="1" ht="19.5" customHeight="1">
      <c r="A71" s="219" t="s">
        <v>183</v>
      </c>
      <c r="B71" s="217">
        <v>37.045</v>
      </c>
      <c r="C71" s="214">
        <v>28.865</v>
      </c>
      <c r="D71" s="213">
        <v>0</v>
      </c>
      <c r="E71" s="214">
        <v>0</v>
      </c>
      <c r="F71" s="213">
        <f t="shared" si="48"/>
        <v>65.91</v>
      </c>
      <c r="G71" s="216">
        <f t="shared" si="49"/>
        <v>0.0012730004144639038</v>
      </c>
      <c r="H71" s="217">
        <v>27.763</v>
      </c>
      <c r="I71" s="214">
        <v>22.540000000000003</v>
      </c>
      <c r="J71" s="213"/>
      <c r="K71" s="214"/>
      <c r="L71" s="213">
        <f t="shared" si="50"/>
        <v>50.303000000000004</v>
      </c>
      <c r="M71" s="388">
        <f t="shared" si="40"/>
        <v>0.310259825457726</v>
      </c>
      <c r="N71" s="393">
        <v>348.124</v>
      </c>
      <c r="O71" s="214">
        <v>273.584</v>
      </c>
      <c r="P71" s="213"/>
      <c r="Q71" s="214"/>
      <c r="R71" s="213">
        <f t="shared" si="51"/>
        <v>621.7080000000001</v>
      </c>
      <c r="S71" s="408">
        <f t="shared" si="52"/>
        <v>0.0012720256192033927</v>
      </c>
      <c r="T71" s="217">
        <v>58.573</v>
      </c>
      <c r="U71" s="214">
        <v>50.281000000000006</v>
      </c>
      <c r="V71" s="213"/>
      <c r="W71" s="214"/>
      <c r="X71" s="213">
        <f t="shared" si="53"/>
        <v>108.85400000000001</v>
      </c>
      <c r="Y71" s="212" t="str">
        <f t="shared" si="54"/>
        <v>  *  </v>
      </c>
    </row>
    <row r="72" spans="1:25" s="204" customFormat="1" ht="19.5" customHeight="1" thickBot="1">
      <c r="A72" s="219" t="s">
        <v>175</v>
      </c>
      <c r="B72" s="217">
        <v>4.837</v>
      </c>
      <c r="C72" s="214">
        <v>0</v>
      </c>
      <c r="D72" s="213">
        <v>20.153</v>
      </c>
      <c r="E72" s="214">
        <v>67.856</v>
      </c>
      <c r="F72" s="213">
        <f t="shared" si="48"/>
        <v>92.84599999999999</v>
      </c>
      <c r="G72" s="216">
        <f t="shared" si="49"/>
        <v>0.0017932483156018145</v>
      </c>
      <c r="H72" s="217">
        <v>18.031</v>
      </c>
      <c r="I72" s="214">
        <v>0</v>
      </c>
      <c r="J72" s="213">
        <v>36.312</v>
      </c>
      <c r="K72" s="214">
        <v>43.012</v>
      </c>
      <c r="L72" s="213">
        <f t="shared" si="50"/>
        <v>97.35499999999999</v>
      </c>
      <c r="M72" s="388">
        <f t="shared" si="40"/>
        <v>-0.04631503261260339</v>
      </c>
      <c r="N72" s="393">
        <v>52.739000000000004</v>
      </c>
      <c r="O72" s="214">
        <v>0.5</v>
      </c>
      <c r="P72" s="213">
        <v>24.497</v>
      </c>
      <c r="Q72" s="214">
        <v>694.305</v>
      </c>
      <c r="R72" s="213">
        <f t="shared" si="51"/>
        <v>772.0409999999999</v>
      </c>
      <c r="S72" s="408">
        <f t="shared" si="52"/>
        <v>0.0015796096094555746</v>
      </c>
      <c r="T72" s="217">
        <v>70.968</v>
      </c>
      <c r="U72" s="214">
        <v>0</v>
      </c>
      <c r="V72" s="213">
        <v>47.184999999999995</v>
      </c>
      <c r="W72" s="214">
        <v>1180.532</v>
      </c>
      <c r="X72" s="213">
        <f t="shared" si="53"/>
        <v>1298.685</v>
      </c>
      <c r="Y72" s="212">
        <f t="shared" si="54"/>
        <v>-0.4055209692881646</v>
      </c>
    </row>
    <row r="73" spans="1:25" s="220" customFormat="1" ht="19.5" customHeight="1">
      <c r="A73" s="227" t="s">
        <v>56</v>
      </c>
      <c r="B73" s="224">
        <f>SUM(B74:B76)</f>
        <v>353.687</v>
      </c>
      <c r="C73" s="223">
        <f>SUM(C74:C76)</f>
        <v>28.147</v>
      </c>
      <c r="D73" s="222">
        <f>SUM(D74:D76)</f>
        <v>0</v>
      </c>
      <c r="E73" s="223">
        <f>SUM(E74:E76)</f>
        <v>0</v>
      </c>
      <c r="F73" s="222">
        <f t="shared" si="48"/>
        <v>381.834</v>
      </c>
      <c r="G73" s="225">
        <f t="shared" si="49"/>
        <v>0.00737482688903672</v>
      </c>
      <c r="H73" s="224">
        <f>SUM(H74:H76)</f>
        <v>294.575</v>
      </c>
      <c r="I73" s="223">
        <f>SUM(I74:I76)</f>
        <v>101.943</v>
      </c>
      <c r="J73" s="222">
        <f>SUM(J74:J76)</f>
        <v>0.507</v>
      </c>
      <c r="K73" s="223">
        <f>SUM(K74:K76)</f>
        <v>0.649</v>
      </c>
      <c r="L73" s="222">
        <f t="shared" si="50"/>
        <v>397.674</v>
      </c>
      <c r="M73" s="387">
        <f t="shared" si="40"/>
        <v>-0.03983162087539038</v>
      </c>
      <c r="N73" s="392">
        <f>SUM(N74:N76)</f>
        <v>2955.206</v>
      </c>
      <c r="O73" s="223">
        <f>SUM(O74:O76)</f>
        <v>597.761</v>
      </c>
      <c r="P73" s="222">
        <f>SUM(P74:P76)</f>
        <v>88.472</v>
      </c>
      <c r="Q73" s="223">
        <f>SUM(Q74:Q76)</f>
        <v>138.13400000000001</v>
      </c>
      <c r="R73" s="222">
        <f t="shared" si="51"/>
        <v>3779.5730000000003</v>
      </c>
      <c r="S73" s="407">
        <f t="shared" si="52"/>
        <v>0.007733073541999499</v>
      </c>
      <c r="T73" s="224">
        <f>SUM(T74:T76)</f>
        <v>4031.624</v>
      </c>
      <c r="U73" s="223">
        <f>SUM(U74:U76)</f>
        <v>1682.1039999999998</v>
      </c>
      <c r="V73" s="222">
        <f>SUM(V74:V76)</f>
        <v>1.69</v>
      </c>
      <c r="W73" s="223">
        <f>SUM(W74:W76)</f>
        <v>491.34000000000003</v>
      </c>
      <c r="X73" s="222">
        <f t="shared" si="53"/>
        <v>6206.757999999999</v>
      </c>
      <c r="Y73" s="221">
        <f t="shared" si="54"/>
        <v>-0.39105520144332984</v>
      </c>
    </row>
    <row r="74" spans="1:25" ht="19.5" customHeight="1">
      <c r="A74" s="219" t="s">
        <v>176</v>
      </c>
      <c r="B74" s="217">
        <v>154.762</v>
      </c>
      <c r="C74" s="214">
        <v>0</v>
      </c>
      <c r="D74" s="213">
        <v>0</v>
      </c>
      <c r="E74" s="214">
        <v>0</v>
      </c>
      <c r="F74" s="213">
        <f t="shared" si="48"/>
        <v>154.762</v>
      </c>
      <c r="G74" s="216">
        <f t="shared" si="49"/>
        <v>0.002989107724825712</v>
      </c>
      <c r="H74" s="217">
        <v>68.073</v>
      </c>
      <c r="I74" s="214">
        <v>12.64</v>
      </c>
      <c r="J74" s="213"/>
      <c r="K74" s="214"/>
      <c r="L74" s="213">
        <f t="shared" si="50"/>
        <v>80.713</v>
      </c>
      <c r="M74" s="388">
        <f t="shared" si="40"/>
        <v>0.9174358529604898</v>
      </c>
      <c r="N74" s="393">
        <v>1145.8090000000002</v>
      </c>
      <c r="O74" s="214">
        <v>107.42799999999998</v>
      </c>
      <c r="P74" s="213"/>
      <c r="Q74" s="214"/>
      <c r="R74" s="213">
        <f t="shared" si="51"/>
        <v>1253.237</v>
      </c>
      <c r="S74" s="408">
        <f t="shared" si="52"/>
        <v>0.0025641451789804896</v>
      </c>
      <c r="T74" s="217">
        <v>917.6000000000001</v>
      </c>
      <c r="U74" s="214">
        <v>297.859</v>
      </c>
      <c r="V74" s="213"/>
      <c r="W74" s="214"/>
      <c r="X74" s="213">
        <f t="shared" si="53"/>
        <v>1215.459</v>
      </c>
      <c r="Y74" s="212">
        <f t="shared" si="54"/>
        <v>0.031081262305022284</v>
      </c>
    </row>
    <row r="75" spans="1:25" ht="19.5" customHeight="1">
      <c r="A75" s="219" t="s">
        <v>177</v>
      </c>
      <c r="B75" s="217">
        <v>131.363</v>
      </c>
      <c r="C75" s="214">
        <v>8.549999999999999</v>
      </c>
      <c r="D75" s="213">
        <v>0</v>
      </c>
      <c r="E75" s="214">
        <v>0</v>
      </c>
      <c r="F75" s="213">
        <f t="shared" si="48"/>
        <v>139.913</v>
      </c>
      <c r="G75" s="216">
        <f t="shared" si="49"/>
        <v>0.0027023108327854377</v>
      </c>
      <c r="H75" s="217">
        <v>58.131</v>
      </c>
      <c r="I75" s="214">
        <v>7.226</v>
      </c>
      <c r="J75" s="213"/>
      <c r="K75" s="214"/>
      <c r="L75" s="213">
        <f t="shared" si="50"/>
        <v>65.357</v>
      </c>
      <c r="M75" s="388">
        <f t="shared" si="40"/>
        <v>1.140750034426305</v>
      </c>
      <c r="N75" s="393">
        <v>820.143</v>
      </c>
      <c r="O75" s="214">
        <v>180.566</v>
      </c>
      <c r="P75" s="213"/>
      <c r="Q75" s="214"/>
      <c r="R75" s="213">
        <f t="shared" si="51"/>
        <v>1000.7090000000001</v>
      </c>
      <c r="S75" s="408">
        <f t="shared" si="52"/>
        <v>0.002047468402155687</v>
      </c>
      <c r="T75" s="217">
        <v>1913.706</v>
      </c>
      <c r="U75" s="214">
        <v>782.2759999999998</v>
      </c>
      <c r="V75" s="213"/>
      <c r="W75" s="214"/>
      <c r="X75" s="213">
        <f t="shared" si="53"/>
        <v>2695.982</v>
      </c>
      <c r="Y75" s="212">
        <f t="shared" si="54"/>
        <v>-0.628814658258104</v>
      </c>
    </row>
    <row r="76" spans="1:25" ht="19.5" customHeight="1" thickBot="1">
      <c r="A76" s="219" t="s">
        <v>175</v>
      </c>
      <c r="B76" s="217">
        <v>67.562</v>
      </c>
      <c r="C76" s="214">
        <v>19.597</v>
      </c>
      <c r="D76" s="213">
        <v>0</v>
      </c>
      <c r="E76" s="214">
        <v>0</v>
      </c>
      <c r="F76" s="213">
        <f t="shared" si="48"/>
        <v>87.15899999999999</v>
      </c>
      <c r="G76" s="216">
        <f t="shared" si="49"/>
        <v>0.001683408331425571</v>
      </c>
      <c r="H76" s="217">
        <v>168.371</v>
      </c>
      <c r="I76" s="214">
        <v>82.077</v>
      </c>
      <c r="J76" s="213">
        <v>0.507</v>
      </c>
      <c r="K76" s="214">
        <v>0.649</v>
      </c>
      <c r="L76" s="213">
        <f t="shared" si="50"/>
        <v>251.604</v>
      </c>
      <c r="M76" s="388">
        <f t="shared" si="40"/>
        <v>-0.6535865884485144</v>
      </c>
      <c r="N76" s="393">
        <v>989.2539999999999</v>
      </c>
      <c r="O76" s="214">
        <v>309.767</v>
      </c>
      <c r="P76" s="213">
        <v>88.472</v>
      </c>
      <c r="Q76" s="214">
        <v>138.13400000000001</v>
      </c>
      <c r="R76" s="213">
        <f t="shared" si="51"/>
        <v>1525.627</v>
      </c>
      <c r="S76" s="408">
        <f t="shared" si="52"/>
        <v>0.003121459960863322</v>
      </c>
      <c r="T76" s="217">
        <v>1200.318</v>
      </c>
      <c r="U76" s="214">
        <v>601.969</v>
      </c>
      <c r="V76" s="213">
        <v>1.69</v>
      </c>
      <c r="W76" s="214">
        <v>491.34000000000003</v>
      </c>
      <c r="X76" s="213">
        <f t="shared" si="53"/>
        <v>2295.317</v>
      </c>
      <c r="Y76" s="212">
        <f t="shared" si="54"/>
        <v>-0.3353305883239658</v>
      </c>
    </row>
    <row r="77" spans="1:25" s="313" customFormat="1" ht="19.5" customHeight="1" thickBot="1">
      <c r="A77" s="319" t="s">
        <v>55</v>
      </c>
      <c r="B77" s="317">
        <v>83.88199999999999</v>
      </c>
      <c r="C77" s="316">
        <v>0</v>
      </c>
      <c r="D77" s="315">
        <v>0.22</v>
      </c>
      <c r="E77" s="316">
        <v>0.22</v>
      </c>
      <c r="F77" s="315">
        <f t="shared" si="48"/>
        <v>84.32199999999999</v>
      </c>
      <c r="G77" s="318">
        <f t="shared" si="49"/>
        <v>0.0016286138817846348</v>
      </c>
      <c r="H77" s="317">
        <v>91.28</v>
      </c>
      <c r="I77" s="316">
        <v>27.456000000000003</v>
      </c>
      <c r="J77" s="315">
        <v>0</v>
      </c>
      <c r="K77" s="316">
        <v>0</v>
      </c>
      <c r="L77" s="315">
        <f t="shared" si="50"/>
        <v>118.736</v>
      </c>
      <c r="M77" s="390">
        <f t="shared" si="40"/>
        <v>-0.2898362754345777</v>
      </c>
      <c r="N77" s="395">
        <v>851.1219999999998</v>
      </c>
      <c r="O77" s="316">
        <v>30.582</v>
      </c>
      <c r="P77" s="315">
        <v>0.7400000000000001</v>
      </c>
      <c r="Q77" s="316">
        <v>0.31</v>
      </c>
      <c r="R77" s="315">
        <f t="shared" si="51"/>
        <v>882.7539999999998</v>
      </c>
      <c r="S77" s="410">
        <f t="shared" si="52"/>
        <v>0.0018061303754403537</v>
      </c>
      <c r="T77" s="317">
        <v>890.165</v>
      </c>
      <c r="U77" s="316">
        <v>113.43799999999999</v>
      </c>
      <c r="V77" s="315">
        <v>0.692</v>
      </c>
      <c r="W77" s="316">
        <v>65.88099999999999</v>
      </c>
      <c r="X77" s="315">
        <f t="shared" si="53"/>
        <v>1070.176</v>
      </c>
      <c r="Y77" s="314">
        <f t="shared" si="54"/>
        <v>-0.17513194091439177</v>
      </c>
    </row>
    <row r="78" ht="14.25" thickTop="1">
      <c r="A78" s="116" t="s">
        <v>43</v>
      </c>
    </row>
    <row r="79" ht="13.5">
      <c r="A79" s="116" t="s">
        <v>54</v>
      </c>
    </row>
    <row r="80" ht="13.5">
      <c r="A80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8:Y65536 M78:M65536 Y3 M3">
    <cfRule type="cellIs" priority="6" dxfId="101" operator="lessThan" stopIfTrue="1">
      <formula>0</formula>
    </cfRule>
  </conditionalFormatting>
  <conditionalFormatting sqref="Y9:Y77 M9:M77">
    <cfRule type="cellIs" priority="7" dxfId="101" operator="lessThan" stopIfTrue="1">
      <formula>0</formula>
    </cfRule>
    <cfRule type="cellIs" priority="8" dxfId="103" operator="greaterThanOrEqual" stopIfTrue="1">
      <formula>0</formula>
    </cfRule>
  </conditionalFormatting>
  <conditionalFormatting sqref="M5 Y5 Y7:Y8 M7:M8">
    <cfRule type="cellIs" priority="4" dxfId="101" operator="lessThan" stopIfTrue="1">
      <formula>0</formula>
    </cfRule>
  </conditionalFormatting>
  <conditionalFormatting sqref="M6 Y6">
    <cfRule type="cellIs" priority="3" dxfId="101" operator="lessThan" stopIfTrue="1">
      <formula>0</formula>
    </cfRule>
  </conditionalFormatting>
  <conditionalFormatting sqref="Y38 M38">
    <cfRule type="cellIs" priority="1" dxfId="101" operator="lessThan" stopIfTrue="1">
      <formula>0</formula>
    </cfRule>
    <cfRule type="cellIs" priority="2" dxfId="103" operator="greaterThanOrEqual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AD67"/>
  <sheetViews>
    <sheetView showGridLines="0" zoomScale="75" zoomScaleNormal="75" zoomScalePageLayoutView="0" workbookViewId="0" topLeftCell="C1">
      <selection activeCell="AB13" sqref="AB13:AF16"/>
    </sheetView>
  </sheetViews>
  <sheetFormatPr defaultColWidth="8.00390625" defaultRowHeight="15"/>
  <cols>
    <col min="1" max="1" width="25.421875" style="123" customWidth="1"/>
    <col min="2" max="2" width="39.421875" style="123" customWidth="1"/>
    <col min="3" max="3" width="12.421875" style="123" customWidth="1"/>
    <col min="4" max="4" width="12.421875" style="123" bestFit="1" customWidth="1"/>
    <col min="5" max="5" width="9.140625" style="123" bestFit="1" customWidth="1"/>
    <col min="6" max="6" width="11.421875" style="123" bestFit="1" customWidth="1"/>
    <col min="7" max="7" width="11.7109375" style="123" customWidth="1"/>
    <col min="8" max="8" width="10.421875" style="123" customWidth="1"/>
    <col min="9" max="10" width="12.7109375" style="123" bestFit="1" customWidth="1"/>
    <col min="11" max="11" width="9.7109375" style="123" bestFit="1" customWidth="1"/>
    <col min="12" max="12" width="10.57421875" style="123" bestFit="1" customWidth="1"/>
    <col min="13" max="13" width="12.7109375" style="123" bestFit="1" customWidth="1"/>
    <col min="14" max="14" width="9.421875" style="123" customWidth="1"/>
    <col min="15" max="16" width="14.140625" style="123" bestFit="1" customWidth="1"/>
    <col min="17" max="18" width="10.57421875" style="123" bestFit="1" customWidth="1"/>
    <col min="19" max="19" width="14.140625" style="123" bestFit="1" customWidth="1"/>
    <col min="20" max="20" width="10.57421875" style="123" customWidth="1"/>
    <col min="21" max="22" width="13.140625" style="123" bestFit="1" customWidth="1"/>
    <col min="23" max="23" width="10.28125" style="123" customWidth="1"/>
    <col min="24" max="24" width="10.8515625" style="123" bestFit="1" customWidth="1"/>
    <col min="25" max="25" width="14.140625" style="123" bestFit="1" customWidth="1"/>
    <col min="26" max="26" width="9.8515625" style="123" bestFit="1" customWidth="1"/>
    <col min="27" max="29" width="8.00390625" style="123" customWidth="1"/>
    <col min="30" max="30" width="11.57421875" style="123" bestFit="1" customWidth="1"/>
    <col min="31" max="16384" width="8.00390625" style="123" customWidth="1"/>
  </cols>
  <sheetData>
    <row r="1" spans="1:26" ht="21" thickBot="1">
      <c r="A1" s="503" t="s">
        <v>122</v>
      </c>
      <c r="B1" s="504"/>
      <c r="C1" s="504"/>
      <c r="Y1" s="680" t="s">
        <v>28</v>
      </c>
      <c r="Z1" s="681"/>
    </row>
    <row r="2" ht="9.75" customHeight="1" thickBot="1"/>
    <row r="3" spans="1:26" ht="24.75" customHeight="1" thickTop="1">
      <c r="A3" s="589" t="s">
        <v>119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1"/>
    </row>
    <row r="4" spans="1:26" ht="21" customHeight="1" thickBot="1">
      <c r="A4" s="603" t="s">
        <v>45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5"/>
    </row>
    <row r="5" spans="1:26" s="169" customFormat="1" ht="19.5" customHeight="1" thickBot="1" thickTop="1">
      <c r="A5" s="674" t="s">
        <v>120</v>
      </c>
      <c r="B5" s="674" t="s">
        <v>121</v>
      </c>
      <c r="C5" s="607" t="s">
        <v>36</v>
      </c>
      <c r="D5" s="608"/>
      <c r="E5" s="608"/>
      <c r="F5" s="608"/>
      <c r="G5" s="608"/>
      <c r="H5" s="608"/>
      <c r="I5" s="608"/>
      <c r="J5" s="608"/>
      <c r="K5" s="609"/>
      <c r="L5" s="609"/>
      <c r="M5" s="609"/>
      <c r="N5" s="610"/>
      <c r="O5" s="611" t="s">
        <v>35</v>
      </c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10"/>
    </row>
    <row r="6" spans="1:26" s="168" customFormat="1" ht="26.25" customHeight="1" thickBot="1">
      <c r="A6" s="675"/>
      <c r="B6" s="675"/>
      <c r="C6" s="682" t="s">
        <v>155</v>
      </c>
      <c r="D6" s="683"/>
      <c r="E6" s="683"/>
      <c r="F6" s="683"/>
      <c r="G6" s="684"/>
      <c r="H6" s="596" t="s">
        <v>34</v>
      </c>
      <c r="I6" s="682" t="s">
        <v>155</v>
      </c>
      <c r="J6" s="683"/>
      <c r="K6" s="683"/>
      <c r="L6" s="683"/>
      <c r="M6" s="684"/>
      <c r="N6" s="596" t="s">
        <v>33</v>
      </c>
      <c r="O6" s="685" t="s">
        <v>157</v>
      </c>
      <c r="P6" s="683"/>
      <c r="Q6" s="683"/>
      <c r="R6" s="683"/>
      <c r="S6" s="684"/>
      <c r="T6" s="596" t="s">
        <v>34</v>
      </c>
      <c r="U6" s="685" t="s">
        <v>158</v>
      </c>
      <c r="V6" s="683"/>
      <c r="W6" s="683"/>
      <c r="X6" s="683"/>
      <c r="Y6" s="684"/>
      <c r="Z6" s="596" t="s">
        <v>33</v>
      </c>
    </row>
    <row r="7" spans="1:26" s="163" customFormat="1" ht="26.25" customHeight="1">
      <c r="A7" s="676"/>
      <c r="B7" s="676"/>
      <c r="C7" s="579" t="s">
        <v>22</v>
      </c>
      <c r="D7" s="580"/>
      <c r="E7" s="581" t="s">
        <v>21</v>
      </c>
      <c r="F7" s="582"/>
      <c r="G7" s="583" t="s">
        <v>17</v>
      </c>
      <c r="H7" s="597"/>
      <c r="I7" s="579" t="s">
        <v>22</v>
      </c>
      <c r="J7" s="580"/>
      <c r="K7" s="581" t="s">
        <v>21</v>
      </c>
      <c r="L7" s="582"/>
      <c r="M7" s="583" t="s">
        <v>17</v>
      </c>
      <c r="N7" s="597"/>
      <c r="O7" s="580" t="s">
        <v>22</v>
      </c>
      <c r="P7" s="580"/>
      <c r="Q7" s="585" t="s">
        <v>21</v>
      </c>
      <c r="R7" s="580"/>
      <c r="S7" s="583" t="s">
        <v>17</v>
      </c>
      <c r="T7" s="597"/>
      <c r="U7" s="586" t="s">
        <v>22</v>
      </c>
      <c r="V7" s="582"/>
      <c r="W7" s="581" t="s">
        <v>21</v>
      </c>
      <c r="X7" s="602"/>
      <c r="Y7" s="583" t="s">
        <v>17</v>
      </c>
      <c r="Z7" s="597"/>
    </row>
    <row r="8" spans="1:26" s="163" customFormat="1" ht="30.75" thickBot="1">
      <c r="A8" s="677"/>
      <c r="B8" s="677"/>
      <c r="C8" s="166" t="s">
        <v>19</v>
      </c>
      <c r="D8" s="164" t="s">
        <v>18</v>
      </c>
      <c r="E8" s="165" t="s">
        <v>19</v>
      </c>
      <c r="F8" s="164" t="s">
        <v>18</v>
      </c>
      <c r="G8" s="584"/>
      <c r="H8" s="598"/>
      <c r="I8" s="166" t="s">
        <v>19</v>
      </c>
      <c r="J8" s="164" t="s">
        <v>18</v>
      </c>
      <c r="K8" s="165" t="s">
        <v>19</v>
      </c>
      <c r="L8" s="164" t="s">
        <v>18</v>
      </c>
      <c r="M8" s="584"/>
      <c r="N8" s="598"/>
      <c r="O8" s="167" t="s">
        <v>19</v>
      </c>
      <c r="P8" s="164" t="s">
        <v>18</v>
      </c>
      <c r="Q8" s="165" t="s">
        <v>19</v>
      </c>
      <c r="R8" s="164" t="s">
        <v>18</v>
      </c>
      <c r="S8" s="584"/>
      <c r="T8" s="598"/>
      <c r="U8" s="166" t="s">
        <v>19</v>
      </c>
      <c r="V8" s="164" t="s">
        <v>18</v>
      </c>
      <c r="W8" s="165" t="s">
        <v>19</v>
      </c>
      <c r="X8" s="164" t="s">
        <v>18</v>
      </c>
      <c r="Y8" s="584"/>
      <c r="Z8" s="598"/>
    </row>
    <row r="9" spans="1:26" s="152" customFormat="1" ht="18" customHeight="1" thickBot="1" thickTop="1">
      <c r="A9" s="162" t="s">
        <v>24</v>
      </c>
      <c r="B9" s="355"/>
      <c r="C9" s="161">
        <f>SUM(C10:C64)</f>
        <v>1950282</v>
      </c>
      <c r="D9" s="155">
        <f>SUM(D10:D64)</f>
        <v>1950282</v>
      </c>
      <c r="E9" s="156">
        <f>SUM(E10:E64)</f>
        <v>68838</v>
      </c>
      <c r="F9" s="155">
        <f>SUM(F10:F64)</f>
        <v>68838</v>
      </c>
      <c r="G9" s="154">
        <f>SUM(C9:F9)</f>
        <v>4038240</v>
      </c>
      <c r="H9" s="158">
        <f aca="true" t="shared" si="0" ref="H9:H20">G9/$G$9</f>
        <v>1</v>
      </c>
      <c r="I9" s="157">
        <f>SUM(I10:I64)</f>
        <v>1868616</v>
      </c>
      <c r="J9" s="155">
        <f>SUM(J10:J64)</f>
        <v>1868616</v>
      </c>
      <c r="K9" s="156">
        <f>SUM(K10:K64)</f>
        <v>79080</v>
      </c>
      <c r="L9" s="155">
        <f>SUM(L10:L64)</f>
        <v>79080</v>
      </c>
      <c r="M9" s="154">
        <f aca="true" t="shared" si="1" ref="M9:M20">SUM(I9:L9)</f>
        <v>3895392</v>
      </c>
      <c r="N9" s="160">
        <f aca="true" t="shared" si="2" ref="N9:N20">IF(ISERROR(G9/M9-1),"         /0",(G9/M9-1))</f>
        <v>0.036671020528870946</v>
      </c>
      <c r="O9" s="159">
        <f>SUM(O10:O64)</f>
        <v>18333751</v>
      </c>
      <c r="P9" s="155">
        <f>SUM(P10:P64)</f>
        <v>18333751</v>
      </c>
      <c r="Q9" s="156">
        <f>SUM(Q10:Q64)</f>
        <v>651759</v>
      </c>
      <c r="R9" s="155">
        <f>SUM(R10:R64)</f>
        <v>651759</v>
      </c>
      <c r="S9" s="154">
        <f aca="true" t="shared" si="3" ref="S9:S20">SUM(O9:R9)</f>
        <v>37971020</v>
      </c>
      <c r="T9" s="158">
        <f aca="true" t="shared" si="4" ref="T9:T20">S9/$S$9</f>
        <v>1</v>
      </c>
      <c r="U9" s="157">
        <f>SUM(U10:U64)</f>
        <v>16484908</v>
      </c>
      <c r="V9" s="155">
        <f>SUM(V10:V64)</f>
        <v>16484908</v>
      </c>
      <c r="W9" s="156">
        <f>SUM(W10:W64)</f>
        <v>733126</v>
      </c>
      <c r="X9" s="155">
        <f>SUM(X10:X64)</f>
        <v>733126</v>
      </c>
      <c r="Y9" s="154">
        <f aca="true" t="shared" si="5" ref="Y9:Y20">SUM(U9:X9)</f>
        <v>34436068</v>
      </c>
      <c r="Z9" s="153">
        <f>IF(ISERROR(S9/Y9-1),"         /0",(S9/Y9-1))</f>
        <v>0.10265260249805519</v>
      </c>
    </row>
    <row r="10" spans="1:26" ht="21" customHeight="1" thickTop="1">
      <c r="A10" s="151" t="s">
        <v>393</v>
      </c>
      <c r="B10" s="356" t="s">
        <v>394</v>
      </c>
      <c r="C10" s="149">
        <v>715995</v>
      </c>
      <c r="D10" s="145">
        <v>715305</v>
      </c>
      <c r="E10" s="146">
        <v>13052</v>
      </c>
      <c r="F10" s="145">
        <v>12934</v>
      </c>
      <c r="G10" s="144">
        <f aca="true" t="shared" si="6" ref="G10:G64">SUM(C10:F10)</f>
        <v>1457286</v>
      </c>
      <c r="H10" s="148">
        <f t="shared" si="0"/>
        <v>0.36087156781172</v>
      </c>
      <c r="I10" s="147">
        <v>704491</v>
      </c>
      <c r="J10" s="145">
        <v>699765</v>
      </c>
      <c r="K10" s="146">
        <v>20379</v>
      </c>
      <c r="L10" s="145">
        <v>20618</v>
      </c>
      <c r="M10" s="144">
        <f t="shared" si="1"/>
        <v>1445253</v>
      </c>
      <c r="N10" s="150">
        <f t="shared" si="2"/>
        <v>0.008325877891275812</v>
      </c>
      <c r="O10" s="149">
        <v>6692922</v>
      </c>
      <c r="P10" s="145">
        <v>6835212</v>
      </c>
      <c r="Q10" s="146">
        <v>132002</v>
      </c>
      <c r="R10" s="145">
        <v>132243</v>
      </c>
      <c r="S10" s="144">
        <f t="shared" si="3"/>
        <v>13792379</v>
      </c>
      <c r="T10" s="148">
        <f t="shared" si="4"/>
        <v>0.3632343560957804</v>
      </c>
      <c r="U10" s="147">
        <v>6011869</v>
      </c>
      <c r="V10" s="145">
        <v>6124259</v>
      </c>
      <c r="W10" s="146">
        <v>175330</v>
      </c>
      <c r="X10" s="145">
        <v>176961</v>
      </c>
      <c r="Y10" s="144">
        <f t="shared" si="5"/>
        <v>12488419</v>
      </c>
      <c r="Z10" s="143">
        <f aca="true" t="shared" si="7" ref="Z10:Z20">IF(ISERROR(S10/Y10-1),"         /0",IF(S10/Y10&gt;5,"  *  ",(S10/Y10-1)))</f>
        <v>0.10441353705380951</v>
      </c>
    </row>
    <row r="11" spans="1:26" ht="21" customHeight="1">
      <c r="A11" s="142" t="s">
        <v>395</v>
      </c>
      <c r="B11" s="357" t="s">
        <v>396</v>
      </c>
      <c r="C11" s="140">
        <v>225294</v>
      </c>
      <c r="D11" s="136">
        <v>226933</v>
      </c>
      <c r="E11" s="137">
        <v>1738</v>
      </c>
      <c r="F11" s="136">
        <v>1762</v>
      </c>
      <c r="G11" s="135">
        <f t="shared" si="6"/>
        <v>455727</v>
      </c>
      <c r="H11" s="139">
        <f t="shared" si="0"/>
        <v>0.11285287650065375</v>
      </c>
      <c r="I11" s="138">
        <v>220238</v>
      </c>
      <c r="J11" s="136">
        <v>224681</v>
      </c>
      <c r="K11" s="137">
        <v>1467</v>
      </c>
      <c r="L11" s="136">
        <v>1841</v>
      </c>
      <c r="M11" s="135">
        <f t="shared" si="1"/>
        <v>448227</v>
      </c>
      <c r="N11" s="141">
        <f t="shared" si="2"/>
        <v>0.016732593083415237</v>
      </c>
      <c r="O11" s="140">
        <v>2122491</v>
      </c>
      <c r="P11" s="136">
        <v>2119540</v>
      </c>
      <c r="Q11" s="137">
        <v>16904</v>
      </c>
      <c r="R11" s="136">
        <v>18177</v>
      </c>
      <c r="S11" s="135">
        <f t="shared" si="3"/>
        <v>4277112</v>
      </c>
      <c r="T11" s="139">
        <f t="shared" si="4"/>
        <v>0.1126414828993269</v>
      </c>
      <c r="U11" s="138">
        <v>2050106</v>
      </c>
      <c r="V11" s="136">
        <v>2051851</v>
      </c>
      <c r="W11" s="137">
        <v>15634</v>
      </c>
      <c r="X11" s="136">
        <v>17508</v>
      </c>
      <c r="Y11" s="135">
        <f t="shared" si="5"/>
        <v>4135099</v>
      </c>
      <c r="Z11" s="134">
        <f t="shared" si="7"/>
        <v>0.03434331318307016</v>
      </c>
    </row>
    <row r="12" spans="1:26" ht="21" customHeight="1">
      <c r="A12" s="142" t="s">
        <v>397</v>
      </c>
      <c r="B12" s="357" t="s">
        <v>398</v>
      </c>
      <c r="C12" s="140">
        <v>170867</v>
      </c>
      <c r="D12" s="136">
        <v>171515</v>
      </c>
      <c r="E12" s="137">
        <v>3730</v>
      </c>
      <c r="F12" s="136">
        <v>3715</v>
      </c>
      <c r="G12" s="135">
        <f t="shared" si="6"/>
        <v>349827</v>
      </c>
      <c r="H12" s="139">
        <f t="shared" si="0"/>
        <v>0.08662858076785926</v>
      </c>
      <c r="I12" s="138">
        <v>167441</v>
      </c>
      <c r="J12" s="136">
        <v>168591</v>
      </c>
      <c r="K12" s="137">
        <v>3786</v>
      </c>
      <c r="L12" s="136">
        <v>3669</v>
      </c>
      <c r="M12" s="135">
        <f t="shared" si="1"/>
        <v>343487</v>
      </c>
      <c r="N12" s="141">
        <f t="shared" si="2"/>
        <v>0.01845775822665785</v>
      </c>
      <c r="O12" s="140">
        <v>1622663</v>
      </c>
      <c r="P12" s="136">
        <v>1604795</v>
      </c>
      <c r="Q12" s="137">
        <v>39115</v>
      </c>
      <c r="R12" s="136">
        <v>38837</v>
      </c>
      <c r="S12" s="135">
        <f t="shared" si="3"/>
        <v>3305410</v>
      </c>
      <c r="T12" s="139">
        <f t="shared" si="4"/>
        <v>0.08705086142010407</v>
      </c>
      <c r="U12" s="138">
        <v>1528009</v>
      </c>
      <c r="V12" s="136">
        <v>1510943</v>
      </c>
      <c r="W12" s="137">
        <v>29445</v>
      </c>
      <c r="X12" s="136">
        <v>30626</v>
      </c>
      <c r="Y12" s="135">
        <f t="shared" si="5"/>
        <v>3099023</v>
      </c>
      <c r="Z12" s="134">
        <f t="shared" si="7"/>
        <v>0.0665974405481986</v>
      </c>
    </row>
    <row r="13" spans="1:26" ht="21" customHeight="1">
      <c r="A13" s="142" t="s">
        <v>399</v>
      </c>
      <c r="B13" s="357" t="s">
        <v>400</v>
      </c>
      <c r="C13" s="140">
        <v>142089</v>
      </c>
      <c r="D13" s="136">
        <v>144261</v>
      </c>
      <c r="E13" s="137">
        <v>358</v>
      </c>
      <c r="F13" s="136">
        <v>363</v>
      </c>
      <c r="G13" s="135">
        <f t="shared" si="6"/>
        <v>287071</v>
      </c>
      <c r="H13" s="139">
        <f t="shared" si="0"/>
        <v>0.07108814731170014</v>
      </c>
      <c r="I13" s="138">
        <v>127271</v>
      </c>
      <c r="J13" s="136">
        <v>127529</v>
      </c>
      <c r="K13" s="137">
        <v>845</v>
      </c>
      <c r="L13" s="136">
        <v>738</v>
      </c>
      <c r="M13" s="135">
        <f t="shared" si="1"/>
        <v>256383</v>
      </c>
      <c r="N13" s="141">
        <f t="shared" si="2"/>
        <v>0.1196959236766868</v>
      </c>
      <c r="O13" s="140">
        <v>1332541</v>
      </c>
      <c r="P13" s="136">
        <v>1331783</v>
      </c>
      <c r="Q13" s="137">
        <v>3441</v>
      </c>
      <c r="R13" s="136">
        <v>2927</v>
      </c>
      <c r="S13" s="135">
        <f t="shared" si="3"/>
        <v>2670692</v>
      </c>
      <c r="T13" s="139">
        <f t="shared" si="4"/>
        <v>0.07033500811934996</v>
      </c>
      <c r="U13" s="138">
        <v>1198924</v>
      </c>
      <c r="V13" s="136">
        <v>1190859</v>
      </c>
      <c r="W13" s="137">
        <v>4176</v>
      </c>
      <c r="X13" s="136">
        <v>3986</v>
      </c>
      <c r="Y13" s="135">
        <f t="shared" si="5"/>
        <v>2397945</v>
      </c>
      <c r="Z13" s="134">
        <f t="shared" si="7"/>
        <v>0.1137419748993409</v>
      </c>
    </row>
    <row r="14" spans="1:30" ht="21" customHeight="1">
      <c r="A14" s="142" t="s">
        <v>401</v>
      </c>
      <c r="B14" s="357" t="s">
        <v>402</v>
      </c>
      <c r="C14" s="140">
        <v>107457</v>
      </c>
      <c r="D14" s="136">
        <v>107607</v>
      </c>
      <c r="E14" s="137">
        <v>1483</v>
      </c>
      <c r="F14" s="136">
        <v>2052</v>
      </c>
      <c r="G14" s="135">
        <f t="shared" si="6"/>
        <v>218599</v>
      </c>
      <c r="H14" s="139">
        <f t="shared" si="0"/>
        <v>0.054132245730813426</v>
      </c>
      <c r="I14" s="138">
        <v>99075</v>
      </c>
      <c r="J14" s="136">
        <v>98999</v>
      </c>
      <c r="K14" s="137">
        <v>1349</v>
      </c>
      <c r="L14" s="136">
        <v>1489</v>
      </c>
      <c r="M14" s="135">
        <f t="shared" si="1"/>
        <v>200912</v>
      </c>
      <c r="N14" s="141">
        <f t="shared" si="2"/>
        <v>0.08803356693477737</v>
      </c>
      <c r="O14" s="140">
        <v>1012687</v>
      </c>
      <c r="P14" s="136">
        <v>989742</v>
      </c>
      <c r="Q14" s="137">
        <v>10229</v>
      </c>
      <c r="R14" s="136">
        <v>10558</v>
      </c>
      <c r="S14" s="135">
        <f t="shared" si="3"/>
        <v>2023216</v>
      </c>
      <c r="T14" s="139">
        <f t="shared" si="4"/>
        <v>0.05328316173755669</v>
      </c>
      <c r="U14" s="138">
        <v>863193</v>
      </c>
      <c r="V14" s="136">
        <v>849351</v>
      </c>
      <c r="W14" s="137">
        <v>11281</v>
      </c>
      <c r="X14" s="136">
        <v>11921</v>
      </c>
      <c r="Y14" s="135">
        <f t="shared" si="5"/>
        <v>1735746</v>
      </c>
      <c r="Z14" s="134">
        <f t="shared" si="7"/>
        <v>0.1656175500332422</v>
      </c>
      <c r="AD14" s="698">
        <f>+S9+'CUADRO 1.12'!S10</f>
        <v>46998989</v>
      </c>
    </row>
    <row r="15" spans="1:26" ht="21" customHeight="1">
      <c r="A15" s="142" t="s">
        <v>403</v>
      </c>
      <c r="B15" s="357" t="s">
        <v>404</v>
      </c>
      <c r="C15" s="140">
        <v>66886</v>
      </c>
      <c r="D15" s="136">
        <v>67511</v>
      </c>
      <c r="E15" s="137">
        <v>14515</v>
      </c>
      <c r="F15" s="136">
        <v>13541</v>
      </c>
      <c r="G15" s="135">
        <f t="shared" si="6"/>
        <v>162453</v>
      </c>
      <c r="H15" s="139">
        <f t="shared" si="0"/>
        <v>0.04022866397242363</v>
      </c>
      <c r="I15" s="138">
        <v>45647</v>
      </c>
      <c r="J15" s="136">
        <v>47018</v>
      </c>
      <c r="K15" s="137">
        <v>12838</v>
      </c>
      <c r="L15" s="136">
        <v>12510</v>
      </c>
      <c r="M15" s="135">
        <f t="shared" si="1"/>
        <v>118013</v>
      </c>
      <c r="N15" s="141">
        <f t="shared" si="2"/>
        <v>0.37656868311118274</v>
      </c>
      <c r="O15" s="140">
        <v>609318</v>
      </c>
      <c r="P15" s="136">
        <v>609505</v>
      </c>
      <c r="Q15" s="137">
        <v>133252</v>
      </c>
      <c r="R15" s="136">
        <v>130471</v>
      </c>
      <c r="S15" s="135">
        <f t="shared" si="3"/>
        <v>1482546</v>
      </c>
      <c r="T15" s="139">
        <f t="shared" si="4"/>
        <v>0.03904414471878817</v>
      </c>
      <c r="U15" s="138">
        <v>438749</v>
      </c>
      <c r="V15" s="136">
        <v>440548</v>
      </c>
      <c r="W15" s="137">
        <v>127816</v>
      </c>
      <c r="X15" s="136">
        <v>126414</v>
      </c>
      <c r="Y15" s="135">
        <f t="shared" si="5"/>
        <v>1133527</v>
      </c>
      <c r="Z15" s="134">
        <f t="shared" si="7"/>
        <v>0.30790532558995065</v>
      </c>
    </row>
    <row r="16" spans="1:26" ht="21" customHeight="1">
      <c r="A16" s="142" t="s">
        <v>405</v>
      </c>
      <c r="B16" s="357" t="s">
        <v>406</v>
      </c>
      <c r="C16" s="140">
        <v>75073</v>
      </c>
      <c r="D16" s="136">
        <v>75434</v>
      </c>
      <c r="E16" s="137">
        <v>1280</v>
      </c>
      <c r="F16" s="136">
        <v>1309</v>
      </c>
      <c r="G16" s="135">
        <f>SUM(C16:F16)</f>
        <v>153096</v>
      </c>
      <c r="H16" s="139">
        <f>G16/$G$9</f>
        <v>0.03791156543444669</v>
      </c>
      <c r="I16" s="138">
        <v>75296</v>
      </c>
      <c r="J16" s="136">
        <v>76387</v>
      </c>
      <c r="K16" s="137">
        <v>1742</v>
      </c>
      <c r="L16" s="136">
        <v>1881</v>
      </c>
      <c r="M16" s="135">
        <f>SUM(I16:L16)</f>
        <v>155306</v>
      </c>
      <c r="N16" s="141">
        <f>IF(ISERROR(G16/M16-1),"         /0",(G16/M16-1))</f>
        <v>-0.014229971797612428</v>
      </c>
      <c r="O16" s="140">
        <v>725279</v>
      </c>
      <c r="P16" s="136">
        <v>714715</v>
      </c>
      <c r="Q16" s="137">
        <v>11806</v>
      </c>
      <c r="R16" s="136">
        <v>12709</v>
      </c>
      <c r="S16" s="135">
        <f>SUM(O16:R16)</f>
        <v>1464509</v>
      </c>
      <c r="T16" s="139">
        <f>S16/$S$9</f>
        <v>0.03856912455867659</v>
      </c>
      <c r="U16" s="138">
        <v>645315</v>
      </c>
      <c r="V16" s="136">
        <v>644913</v>
      </c>
      <c r="W16" s="137">
        <v>16077</v>
      </c>
      <c r="X16" s="136">
        <v>15843</v>
      </c>
      <c r="Y16" s="135">
        <f>SUM(U16:X16)</f>
        <v>1322148</v>
      </c>
      <c r="Z16" s="134">
        <f>IF(ISERROR(S16/Y16-1),"         /0",IF(S16/Y16&gt;5,"  *  ",(S16/Y16-1)))</f>
        <v>0.10767402741599286</v>
      </c>
    </row>
    <row r="17" spans="1:26" ht="21" customHeight="1">
      <c r="A17" s="142" t="s">
        <v>407</v>
      </c>
      <c r="B17" s="357" t="s">
        <v>408</v>
      </c>
      <c r="C17" s="140">
        <v>62911</v>
      </c>
      <c r="D17" s="136">
        <v>61444</v>
      </c>
      <c r="E17" s="137">
        <v>43</v>
      </c>
      <c r="F17" s="136">
        <v>40</v>
      </c>
      <c r="G17" s="135">
        <f>SUM(C17:F17)</f>
        <v>124438</v>
      </c>
      <c r="H17" s="139">
        <f>G17/$G$9</f>
        <v>0.030814909465509726</v>
      </c>
      <c r="I17" s="138">
        <v>56004</v>
      </c>
      <c r="J17" s="136">
        <v>55778</v>
      </c>
      <c r="K17" s="137">
        <v>511</v>
      </c>
      <c r="L17" s="136">
        <v>413</v>
      </c>
      <c r="M17" s="135">
        <f>SUM(I17:L17)</f>
        <v>112706</v>
      </c>
      <c r="N17" s="141">
        <f>IF(ISERROR(G17/M17-1),"         /0",(G17/M17-1))</f>
        <v>0.10409383706280062</v>
      </c>
      <c r="O17" s="140">
        <v>602138</v>
      </c>
      <c r="P17" s="136">
        <v>588664</v>
      </c>
      <c r="Q17" s="137">
        <v>745</v>
      </c>
      <c r="R17" s="136">
        <v>744</v>
      </c>
      <c r="S17" s="135">
        <f>SUM(O17:R17)</f>
        <v>1192291</v>
      </c>
      <c r="T17" s="139">
        <f>S17/$S$9</f>
        <v>0.03140002559846957</v>
      </c>
      <c r="U17" s="138">
        <v>493726</v>
      </c>
      <c r="V17" s="136">
        <v>480293</v>
      </c>
      <c r="W17" s="137">
        <v>4904</v>
      </c>
      <c r="X17" s="136">
        <v>3933</v>
      </c>
      <c r="Y17" s="135">
        <f>SUM(U17:X17)</f>
        <v>982856</v>
      </c>
      <c r="Z17" s="134">
        <f>IF(ISERROR(S17/Y17-1),"         /0",IF(S17/Y17&gt;5,"  *  ",(S17/Y17-1)))</f>
        <v>0.2130881838234695</v>
      </c>
    </row>
    <row r="18" spans="1:26" ht="21" customHeight="1">
      <c r="A18" s="142" t="s">
        <v>409</v>
      </c>
      <c r="B18" s="357" t="s">
        <v>410</v>
      </c>
      <c r="C18" s="140">
        <v>58874</v>
      </c>
      <c r="D18" s="136">
        <v>59741</v>
      </c>
      <c r="E18" s="137">
        <v>1501</v>
      </c>
      <c r="F18" s="136">
        <v>1845</v>
      </c>
      <c r="G18" s="135">
        <f t="shared" si="6"/>
        <v>121961</v>
      </c>
      <c r="H18" s="139">
        <f>G18/$G$9</f>
        <v>0.030201523435952296</v>
      </c>
      <c r="I18" s="138">
        <v>53473</v>
      </c>
      <c r="J18" s="136">
        <v>53650</v>
      </c>
      <c r="K18" s="137">
        <v>1178</v>
      </c>
      <c r="L18" s="136">
        <v>1113</v>
      </c>
      <c r="M18" s="135">
        <f>SUM(I18:L18)</f>
        <v>109414</v>
      </c>
      <c r="N18" s="141">
        <f>IF(ISERROR(G18/M18-1),"         /0",(G18/M18-1))</f>
        <v>0.11467453890726964</v>
      </c>
      <c r="O18" s="140">
        <v>549945</v>
      </c>
      <c r="P18" s="136">
        <v>542312</v>
      </c>
      <c r="Q18" s="137">
        <v>15894</v>
      </c>
      <c r="R18" s="136">
        <v>15739</v>
      </c>
      <c r="S18" s="135">
        <f>SUM(O18:R18)</f>
        <v>1123890</v>
      </c>
      <c r="T18" s="139">
        <f>S18/$S$9</f>
        <v>0.029598625478061955</v>
      </c>
      <c r="U18" s="138">
        <v>482606</v>
      </c>
      <c r="V18" s="136">
        <v>470743</v>
      </c>
      <c r="W18" s="137">
        <v>14677</v>
      </c>
      <c r="X18" s="136">
        <v>14554</v>
      </c>
      <c r="Y18" s="135">
        <f>SUM(U18:X18)</f>
        <v>982580</v>
      </c>
      <c r="Z18" s="134">
        <f>IF(ISERROR(S18/Y18-1),"         /0",IF(S18/Y18&gt;5,"  *  ",(S18/Y18-1)))</f>
        <v>0.14381526186162952</v>
      </c>
    </row>
    <row r="19" spans="1:26" ht="21" customHeight="1">
      <c r="A19" s="142" t="s">
        <v>411</v>
      </c>
      <c r="B19" s="357" t="s">
        <v>412</v>
      </c>
      <c r="C19" s="140">
        <v>46189</v>
      </c>
      <c r="D19" s="136">
        <v>46842</v>
      </c>
      <c r="E19" s="137">
        <v>3262</v>
      </c>
      <c r="F19" s="136">
        <v>3170</v>
      </c>
      <c r="G19" s="135">
        <f t="shared" si="6"/>
        <v>99463</v>
      </c>
      <c r="H19" s="139">
        <f>G19/$G$9</f>
        <v>0.024630284480367685</v>
      </c>
      <c r="I19" s="138">
        <v>44609</v>
      </c>
      <c r="J19" s="136">
        <v>45160</v>
      </c>
      <c r="K19" s="137">
        <v>1306</v>
      </c>
      <c r="L19" s="136">
        <v>1420</v>
      </c>
      <c r="M19" s="135">
        <f>SUM(I19:L19)</f>
        <v>92495</v>
      </c>
      <c r="N19" s="141">
        <f>IF(ISERROR(G19/M19-1),"         /0",(G19/M19-1))</f>
        <v>0.0753338018271259</v>
      </c>
      <c r="O19" s="140">
        <v>418906</v>
      </c>
      <c r="P19" s="136">
        <v>424545</v>
      </c>
      <c r="Q19" s="137">
        <v>21583</v>
      </c>
      <c r="R19" s="136">
        <v>21762</v>
      </c>
      <c r="S19" s="135">
        <f>SUM(O19:R19)</f>
        <v>886796</v>
      </c>
      <c r="T19" s="139">
        <f>S19/$S$9</f>
        <v>0.02335454775773735</v>
      </c>
      <c r="U19" s="138">
        <v>387347</v>
      </c>
      <c r="V19" s="136">
        <v>391155</v>
      </c>
      <c r="W19" s="137">
        <v>13451</v>
      </c>
      <c r="X19" s="136">
        <v>14383</v>
      </c>
      <c r="Y19" s="135">
        <f>SUM(U19:X19)</f>
        <v>806336</v>
      </c>
      <c r="Z19" s="134">
        <f>IF(ISERROR(S19/Y19-1),"         /0",IF(S19/Y19&gt;5,"  *  ",(S19/Y19-1)))</f>
        <v>0.09978470513532822</v>
      </c>
    </row>
    <row r="20" spans="1:26" ht="21" customHeight="1">
      <c r="A20" s="142" t="s">
        <v>413</v>
      </c>
      <c r="B20" s="357" t="s">
        <v>414</v>
      </c>
      <c r="C20" s="140">
        <v>44095</v>
      </c>
      <c r="D20" s="136">
        <v>42497</v>
      </c>
      <c r="E20" s="137">
        <v>133</v>
      </c>
      <c r="F20" s="136">
        <v>143</v>
      </c>
      <c r="G20" s="135">
        <f t="shared" si="6"/>
        <v>86868</v>
      </c>
      <c r="H20" s="139">
        <f t="shared" si="0"/>
        <v>0.02151135147985261</v>
      </c>
      <c r="I20" s="138">
        <v>48333</v>
      </c>
      <c r="J20" s="136">
        <v>48231</v>
      </c>
      <c r="K20" s="137">
        <v>140</v>
      </c>
      <c r="L20" s="136">
        <v>209</v>
      </c>
      <c r="M20" s="135">
        <f t="shared" si="1"/>
        <v>96913</v>
      </c>
      <c r="N20" s="141">
        <f t="shared" si="2"/>
        <v>-0.1036496651636003</v>
      </c>
      <c r="O20" s="140">
        <v>469451</v>
      </c>
      <c r="P20" s="136">
        <v>455944</v>
      </c>
      <c r="Q20" s="137">
        <v>1795</v>
      </c>
      <c r="R20" s="136">
        <v>2027</v>
      </c>
      <c r="S20" s="135">
        <f t="shared" si="3"/>
        <v>929217</v>
      </c>
      <c r="T20" s="139">
        <f t="shared" si="4"/>
        <v>0.02447174187051072</v>
      </c>
      <c r="U20" s="138">
        <v>370239</v>
      </c>
      <c r="V20" s="136">
        <v>363510</v>
      </c>
      <c r="W20" s="137">
        <v>1880</v>
      </c>
      <c r="X20" s="136">
        <v>2218</v>
      </c>
      <c r="Y20" s="135">
        <f t="shared" si="5"/>
        <v>737847</v>
      </c>
      <c r="Z20" s="134">
        <f t="shared" si="7"/>
        <v>0.25936271340806427</v>
      </c>
    </row>
    <row r="21" spans="1:26" ht="21" customHeight="1">
      <c r="A21" s="142" t="s">
        <v>415</v>
      </c>
      <c r="B21" s="357" t="s">
        <v>416</v>
      </c>
      <c r="C21" s="140">
        <v>39585</v>
      </c>
      <c r="D21" s="136">
        <v>39592</v>
      </c>
      <c r="E21" s="137">
        <v>22</v>
      </c>
      <c r="F21" s="136">
        <v>26</v>
      </c>
      <c r="G21" s="135">
        <f t="shared" si="6"/>
        <v>79225</v>
      </c>
      <c r="H21" s="139">
        <f aca="true" t="shared" si="8" ref="H21:H31">G21/$G$9</f>
        <v>0.01961869527318832</v>
      </c>
      <c r="I21" s="138">
        <v>38257</v>
      </c>
      <c r="J21" s="136">
        <v>37866</v>
      </c>
      <c r="K21" s="137">
        <v>64</v>
      </c>
      <c r="L21" s="136">
        <v>62</v>
      </c>
      <c r="M21" s="135">
        <f aca="true" t="shared" si="9" ref="M21:M31">SUM(I21:L21)</f>
        <v>76249</v>
      </c>
      <c r="N21" s="141">
        <f aca="true" t="shared" si="10" ref="N21:N31">IF(ISERROR(G21/M21-1),"         /0",(G21/M21-1))</f>
        <v>0.03903002006583689</v>
      </c>
      <c r="O21" s="140">
        <v>366524</v>
      </c>
      <c r="P21" s="136">
        <v>353572</v>
      </c>
      <c r="Q21" s="137">
        <v>1651</v>
      </c>
      <c r="R21" s="136">
        <v>627</v>
      </c>
      <c r="S21" s="135">
        <f aca="true" t="shared" si="11" ref="S21:S31">SUM(O21:R21)</f>
        <v>722374</v>
      </c>
      <c r="T21" s="139">
        <f aca="true" t="shared" si="12" ref="T21:T31">S21/$S$9</f>
        <v>0.019024350675857536</v>
      </c>
      <c r="U21" s="138">
        <v>324798</v>
      </c>
      <c r="V21" s="136">
        <v>314119</v>
      </c>
      <c r="W21" s="137">
        <v>885</v>
      </c>
      <c r="X21" s="136">
        <v>816</v>
      </c>
      <c r="Y21" s="135">
        <f aca="true" t="shared" si="13" ref="Y21:Y31">SUM(U21:X21)</f>
        <v>640618</v>
      </c>
      <c r="Z21" s="134">
        <f aca="true" t="shared" si="14" ref="Z21:Z31">IF(ISERROR(S21/Y21-1),"         /0",IF(S21/Y21&gt;5,"  *  ",(S21/Y21-1)))</f>
        <v>0.12762051643881378</v>
      </c>
    </row>
    <row r="22" spans="1:26" ht="21" customHeight="1">
      <c r="A22" s="142" t="s">
        <v>417</v>
      </c>
      <c r="B22" s="357" t="s">
        <v>417</v>
      </c>
      <c r="C22" s="140">
        <v>21156</v>
      </c>
      <c r="D22" s="136">
        <v>19586</v>
      </c>
      <c r="E22" s="137">
        <v>741</v>
      </c>
      <c r="F22" s="136">
        <v>668</v>
      </c>
      <c r="G22" s="135">
        <f t="shared" si="6"/>
        <v>42151</v>
      </c>
      <c r="H22" s="139">
        <f t="shared" si="8"/>
        <v>0.010437963073021911</v>
      </c>
      <c r="I22" s="138">
        <v>21373</v>
      </c>
      <c r="J22" s="136">
        <v>20218</v>
      </c>
      <c r="K22" s="137">
        <v>1526</v>
      </c>
      <c r="L22" s="136">
        <v>1653</v>
      </c>
      <c r="M22" s="135">
        <f t="shared" si="9"/>
        <v>44770</v>
      </c>
      <c r="N22" s="141">
        <f t="shared" si="10"/>
        <v>-0.058498994862631215</v>
      </c>
      <c r="O22" s="140">
        <v>180021</v>
      </c>
      <c r="P22" s="136">
        <v>171421</v>
      </c>
      <c r="Q22" s="137">
        <v>10064</v>
      </c>
      <c r="R22" s="136">
        <v>9967</v>
      </c>
      <c r="S22" s="135">
        <f t="shared" si="11"/>
        <v>371473</v>
      </c>
      <c r="T22" s="139">
        <f t="shared" si="12"/>
        <v>0.009783066138333919</v>
      </c>
      <c r="U22" s="138">
        <v>185278</v>
      </c>
      <c r="V22" s="136">
        <v>176308</v>
      </c>
      <c r="W22" s="137">
        <v>17294</v>
      </c>
      <c r="X22" s="136">
        <v>17969</v>
      </c>
      <c r="Y22" s="135">
        <f t="shared" si="13"/>
        <v>396849</v>
      </c>
      <c r="Z22" s="134">
        <f t="shared" si="14"/>
        <v>-0.06394371662773501</v>
      </c>
    </row>
    <row r="23" spans="1:26" ht="21" customHeight="1">
      <c r="A23" s="142" t="s">
        <v>418</v>
      </c>
      <c r="B23" s="357" t="s">
        <v>419</v>
      </c>
      <c r="C23" s="140">
        <v>18115</v>
      </c>
      <c r="D23" s="136">
        <v>17861</v>
      </c>
      <c r="E23" s="137">
        <v>10</v>
      </c>
      <c r="F23" s="136">
        <v>19</v>
      </c>
      <c r="G23" s="135">
        <f t="shared" si="6"/>
        <v>36005</v>
      </c>
      <c r="H23" s="139">
        <f>G23/$G$9</f>
        <v>0.008916012916518086</v>
      </c>
      <c r="I23" s="138">
        <v>14584</v>
      </c>
      <c r="J23" s="136">
        <v>15001</v>
      </c>
      <c r="K23" s="137">
        <v>14</v>
      </c>
      <c r="L23" s="136">
        <v>23</v>
      </c>
      <c r="M23" s="135">
        <f>SUM(I23:L23)</f>
        <v>29622</v>
      </c>
      <c r="N23" s="141">
        <f>IF(ISERROR(G23/M23-1),"         /0",(G23/M23-1))</f>
        <v>0.21548173654716085</v>
      </c>
      <c r="O23" s="140">
        <v>179298</v>
      </c>
      <c r="P23" s="136">
        <v>173277</v>
      </c>
      <c r="Q23" s="137">
        <v>366</v>
      </c>
      <c r="R23" s="136">
        <v>244</v>
      </c>
      <c r="S23" s="135">
        <f>SUM(O23:R23)</f>
        <v>353185</v>
      </c>
      <c r="T23" s="139">
        <f>S23/$S$9</f>
        <v>0.009301435673837575</v>
      </c>
      <c r="U23" s="138">
        <v>128025</v>
      </c>
      <c r="V23" s="136">
        <v>123036</v>
      </c>
      <c r="W23" s="137">
        <v>225</v>
      </c>
      <c r="X23" s="136">
        <v>309</v>
      </c>
      <c r="Y23" s="135">
        <f>SUM(U23:X23)</f>
        <v>251595</v>
      </c>
      <c r="Z23" s="134">
        <f>IF(ISERROR(S23/Y23-1),"         /0",IF(S23/Y23&gt;5,"  *  ",(S23/Y23-1)))</f>
        <v>0.40378385897970936</v>
      </c>
    </row>
    <row r="24" spans="1:26" ht="21" customHeight="1">
      <c r="A24" s="142" t="s">
        <v>420</v>
      </c>
      <c r="B24" s="357" t="s">
        <v>421</v>
      </c>
      <c r="C24" s="140">
        <v>16303</v>
      </c>
      <c r="D24" s="136">
        <v>15266</v>
      </c>
      <c r="E24" s="137">
        <v>1444</v>
      </c>
      <c r="F24" s="136">
        <v>1356</v>
      </c>
      <c r="G24" s="135">
        <f t="shared" si="6"/>
        <v>34369</v>
      </c>
      <c r="H24" s="139">
        <f>G24/$G$9</f>
        <v>0.008510885930504378</v>
      </c>
      <c r="I24" s="138">
        <v>15686</v>
      </c>
      <c r="J24" s="136">
        <v>14224</v>
      </c>
      <c r="K24" s="137">
        <v>978</v>
      </c>
      <c r="L24" s="136">
        <v>853</v>
      </c>
      <c r="M24" s="135">
        <f>SUM(I24:L24)</f>
        <v>31741</v>
      </c>
      <c r="N24" s="141">
        <f>IF(ISERROR(G24/M24-1),"         /0",(G24/M24-1))</f>
        <v>0.08279512302699987</v>
      </c>
      <c r="O24" s="140">
        <v>146682</v>
      </c>
      <c r="P24" s="136">
        <v>137424</v>
      </c>
      <c r="Q24" s="137">
        <v>10114</v>
      </c>
      <c r="R24" s="136">
        <v>11403</v>
      </c>
      <c r="S24" s="135">
        <f>SUM(O24:R24)</f>
        <v>305623</v>
      </c>
      <c r="T24" s="139">
        <f>S24/$S$9</f>
        <v>0.008048848832609711</v>
      </c>
      <c r="U24" s="138">
        <v>138386</v>
      </c>
      <c r="V24" s="136">
        <v>129685</v>
      </c>
      <c r="W24" s="137">
        <v>8428</v>
      </c>
      <c r="X24" s="136">
        <v>8709</v>
      </c>
      <c r="Y24" s="135">
        <f>SUM(U24:X24)</f>
        <v>285208</v>
      </c>
      <c r="Z24" s="134">
        <f>IF(ISERROR(S24/Y24-1),"         /0",IF(S24/Y24&gt;5,"  *  ",(S24/Y24-1)))</f>
        <v>0.07157933858797794</v>
      </c>
    </row>
    <row r="25" spans="1:26" ht="21" customHeight="1">
      <c r="A25" s="142" t="s">
        <v>422</v>
      </c>
      <c r="B25" s="357" t="s">
        <v>423</v>
      </c>
      <c r="C25" s="140">
        <v>16641</v>
      </c>
      <c r="D25" s="136">
        <v>16639</v>
      </c>
      <c r="E25" s="137">
        <v>34</v>
      </c>
      <c r="F25" s="136">
        <v>36</v>
      </c>
      <c r="G25" s="135">
        <f t="shared" si="6"/>
        <v>33350</v>
      </c>
      <c r="H25" s="139">
        <f>G25/$G$9</f>
        <v>0.008258548278457942</v>
      </c>
      <c r="I25" s="138">
        <v>14749</v>
      </c>
      <c r="J25" s="136">
        <v>15113</v>
      </c>
      <c r="K25" s="137">
        <v>57</v>
      </c>
      <c r="L25" s="136">
        <v>61</v>
      </c>
      <c r="M25" s="135">
        <f>SUM(I25:L25)</f>
        <v>29980</v>
      </c>
      <c r="N25" s="141">
        <f>IF(ISERROR(G25/M25-1),"         /0",(G25/M25-1))</f>
        <v>0.11240827218145433</v>
      </c>
      <c r="O25" s="140">
        <v>154659</v>
      </c>
      <c r="P25" s="136">
        <v>151571</v>
      </c>
      <c r="Q25" s="137">
        <v>1833</v>
      </c>
      <c r="R25" s="136">
        <v>1525</v>
      </c>
      <c r="S25" s="135">
        <f>SUM(O25:R25)</f>
        <v>309588</v>
      </c>
      <c r="T25" s="139">
        <f>S25/$S$9</f>
        <v>0.008153270573189764</v>
      </c>
      <c r="U25" s="138">
        <v>147507</v>
      </c>
      <c r="V25" s="136">
        <v>144257</v>
      </c>
      <c r="W25" s="137">
        <v>2093</v>
      </c>
      <c r="X25" s="136">
        <v>2096</v>
      </c>
      <c r="Y25" s="135">
        <f>SUM(U25:X25)</f>
        <v>295953</v>
      </c>
      <c r="Z25" s="134">
        <f>IF(ISERROR(S25/Y25-1),"         /0",IF(S25/Y25&gt;5,"  *  ",(S25/Y25-1)))</f>
        <v>0.0460715045970137</v>
      </c>
    </row>
    <row r="26" spans="1:26" ht="21" customHeight="1">
      <c r="A26" s="142" t="s">
        <v>424</v>
      </c>
      <c r="B26" s="357" t="s">
        <v>425</v>
      </c>
      <c r="C26" s="140">
        <v>14438</v>
      </c>
      <c r="D26" s="136">
        <v>14395</v>
      </c>
      <c r="E26" s="137">
        <v>377</v>
      </c>
      <c r="F26" s="136">
        <v>367</v>
      </c>
      <c r="G26" s="135">
        <f t="shared" si="6"/>
        <v>29577</v>
      </c>
      <c r="H26" s="139">
        <f t="shared" si="8"/>
        <v>0.007324230357779626</v>
      </c>
      <c r="I26" s="138">
        <v>13875</v>
      </c>
      <c r="J26" s="136">
        <v>13777</v>
      </c>
      <c r="K26" s="137">
        <v>562</v>
      </c>
      <c r="L26" s="136">
        <v>572</v>
      </c>
      <c r="M26" s="135">
        <f t="shared" si="9"/>
        <v>28786</v>
      </c>
      <c r="N26" s="141">
        <f t="shared" si="10"/>
        <v>0.02747863544778717</v>
      </c>
      <c r="O26" s="140">
        <v>126978</v>
      </c>
      <c r="P26" s="136">
        <v>124495</v>
      </c>
      <c r="Q26" s="137">
        <v>4739</v>
      </c>
      <c r="R26" s="136">
        <v>4748</v>
      </c>
      <c r="S26" s="135">
        <f t="shared" si="11"/>
        <v>260960</v>
      </c>
      <c r="T26" s="139">
        <f t="shared" si="12"/>
        <v>0.006872609690232182</v>
      </c>
      <c r="U26" s="138">
        <v>119422</v>
      </c>
      <c r="V26" s="136">
        <v>115333</v>
      </c>
      <c r="W26" s="137">
        <v>9111</v>
      </c>
      <c r="X26" s="136">
        <v>9178</v>
      </c>
      <c r="Y26" s="135">
        <f t="shared" si="13"/>
        <v>253044</v>
      </c>
      <c r="Z26" s="134">
        <f t="shared" si="14"/>
        <v>0.03128309701079646</v>
      </c>
    </row>
    <row r="27" spans="1:26" ht="21" customHeight="1">
      <c r="A27" s="142" t="s">
        <v>426</v>
      </c>
      <c r="B27" s="357" t="s">
        <v>427</v>
      </c>
      <c r="C27" s="140">
        <v>13187</v>
      </c>
      <c r="D27" s="136">
        <v>13449</v>
      </c>
      <c r="E27" s="137">
        <v>10</v>
      </c>
      <c r="F27" s="136">
        <v>10</v>
      </c>
      <c r="G27" s="135">
        <f t="shared" si="6"/>
        <v>26656</v>
      </c>
      <c r="H27" s="139">
        <f t="shared" si="8"/>
        <v>0.006600895439597449</v>
      </c>
      <c r="I27" s="138">
        <v>11191</v>
      </c>
      <c r="J27" s="136">
        <v>11128</v>
      </c>
      <c r="K27" s="137">
        <v>34</v>
      </c>
      <c r="L27" s="136">
        <v>230</v>
      </c>
      <c r="M27" s="135">
        <f t="shared" si="9"/>
        <v>22583</v>
      </c>
      <c r="N27" s="141">
        <f t="shared" si="10"/>
        <v>0.1803569056369836</v>
      </c>
      <c r="O27" s="140">
        <v>123899</v>
      </c>
      <c r="P27" s="136">
        <v>121373</v>
      </c>
      <c r="Q27" s="137">
        <v>612</v>
      </c>
      <c r="R27" s="136">
        <v>527</v>
      </c>
      <c r="S27" s="135">
        <f t="shared" si="11"/>
        <v>246411</v>
      </c>
      <c r="T27" s="139">
        <f t="shared" si="12"/>
        <v>0.006489449058782197</v>
      </c>
      <c r="U27" s="138">
        <v>100768</v>
      </c>
      <c r="V27" s="136">
        <v>99856</v>
      </c>
      <c r="W27" s="137">
        <v>473</v>
      </c>
      <c r="X27" s="136">
        <v>619</v>
      </c>
      <c r="Y27" s="135">
        <f t="shared" si="13"/>
        <v>201716</v>
      </c>
      <c r="Z27" s="134">
        <f t="shared" si="14"/>
        <v>0.2215738959725555</v>
      </c>
    </row>
    <row r="28" spans="1:26" ht="21" customHeight="1">
      <c r="A28" s="142" t="s">
        <v>428</v>
      </c>
      <c r="B28" s="357" t="s">
        <v>429</v>
      </c>
      <c r="C28" s="140">
        <v>9908</v>
      </c>
      <c r="D28" s="136">
        <v>9643</v>
      </c>
      <c r="E28" s="137">
        <v>31</v>
      </c>
      <c r="F28" s="136">
        <v>43</v>
      </c>
      <c r="G28" s="135">
        <f t="shared" si="6"/>
        <v>19625</v>
      </c>
      <c r="H28" s="139">
        <f t="shared" si="8"/>
        <v>0.004859790403740244</v>
      </c>
      <c r="I28" s="138">
        <v>10366</v>
      </c>
      <c r="J28" s="136">
        <v>9938</v>
      </c>
      <c r="K28" s="137">
        <v>111</v>
      </c>
      <c r="L28" s="136">
        <v>106</v>
      </c>
      <c r="M28" s="135">
        <f t="shared" si="9"/>
        <v>20521</v>
      </c>
      <c r="N28" s="141">
        <f t="shared" si="10"/>
        <v>-0.04366258954241997</v>
      </c>
      <c r="O28" s="140">
        <v>87271</v>
      </c>
      <c r="P28" s="136">
        <v>85816</v>
      </c>
      <c r="Q28" s="137">
        <v>442</v>
      </c>
      <c r="R28" s="136">
        <v>487</v>
      </c>
      <c r="S28" s="135">
        <f t="shared" si="11"/>
        <v>174016</v>
      </c>
      <c r="T28" s="139">
        <f t="shared" si="12"/>
        <v>0.004582863457447284</v>
      </c>
      <c r="U28" s="138">
        <v>85365</v>
      </c>
      <c r="V28" s="136">
        <v>83789</v>
      </c>
      <c r="W28" s="137">
        <v>523</v>
      </c>
      <c r="X28" s="136">
        <v>541</v>
      </c>
      <c r="Y28" s="135">
        <f t="shared" si="13"/>
        <v>170218</v>
      </c>
      <c r="Z28" s="134">
        <f t="shared" si="14"/>
        <v>0.02231256388866032</v>
      </c>
    </row>
    <row r="29" spans="1:26" ht="21" customHeight="1">
      <c r="A29" s="142" t="s">
        <v>430</v>
      </c>
      <c r="B29" s="357" t="s">
        <v>431</v>
      </c>
      <c r="C29" s="140">
        <v>8605</v>
      </c>
      <c r="D29" s="136">
        <v>9071</v>
      </c>
      <c r="E29" s="137">
        <v>718</v>
      </c>
      <c r="F29" s="136">
        <v>722</v>
      </c>
      <c r="G29" s="135">
        <f t="shared" si="6"/>
        <v>19116</v>
      </c>
      <c r="H29" s="139">
        <f t="shared" si="8"/>
        <v>0.004733745394033044</v>
      </c>
      <c r="I29" s="138">
        <v>7240</v>
      </c>
      <c r="J29" s="136">
        <v>7194</v>
      </c>
      <c r="K29" s="137">
        <v>1697</v>
      </c>
      <c r="L29" s="136">
        <v>1520</v>
      </c>
      <c r="M29" s="135">
        <f t="shared" si="9"/>
        <v>17651</v>
      </c>
      <c r="N29" s="141">
        <f t="shared" si="10"/>
        <v>0.08299813041754</v>
      </c>
      <c r="O29" s="140">
        <v>78951</v>
      </c>
      <c r="P29" s="136">
        <v>80393</v>
      </c>
      <c r="Q29" s="137">
        <v>15976</v>
      </c>
      <c r="R29" s="136">
        <v>15590</v>
      </c>
      <c r="S29" s="135">
        <f t="shared" si="11"/>
        <v>190910</v>
      </c>
      <c r="T29" s="139">
        <f t="shared" si="12"/>
        <v>0.005027781713527843</v>
      </c>
      <c r="U29" s="138">
        <v>79003</v>
      </c>
      <c r="V29" s="136">
        <v>80749</v>
      </c>
      <c r="W29" s="137">
        <v>8301</v>
      </c>
      <c r="X29" s="136">
        <v>7592</v>
      </c>
      <c r="Y29" s="135">
        <f t="shared" si="13"/>
        <v>175645</v>
      </c>
      <c r="Z29" s="134">
        <f t="shared" si="14"/>
        <v>0.0869082524410032</v>
      </c>
    </row>
    <row r="30" spans="1:26" ht="21" customHeight="1">
      <c r="A30" s="142" t="s">
        <v>432</v>
      </c>
      <c r="B30" s="357" t="s">
        <v>433</v>
      </c>
      <c r="C30" s="140">
        <v>5647</v>
      </c>
      <c r="D30" s="136">
        <v>5073</v>
      </c>
      <c r="E30" s="137">
        <v>4097</v>
      </c>
      <c r="F30" s="136">
        <v>4188</v>
      </c>
      <c r="G30" s="135">
        <f t="shared" si="6"/>
        <v>19005</v>
      </c>
      <c r="H30" s="139">
        <f t="shared" si="8"/>
        <v>0.004706258171876857</v>
      </c>
      <c r="I30" s="138">
        <v>6691</v>
      </c>
      <c r="J30" s="136">
        <v>6731</v>
      </c>
      <c r="K30" s="137">
        <v>4202</v>
      </c>
      <c r="L30" s="136">
        <v>3947</v>
      </c>
      <c r="M30" s="135">
        <f t="shared" si="9"/>
        <v>21571</v>
      </c>
      <c r="N30" s="141">
        <f t="shared" si="10"/>
        <v>-0.11895600574845855</v>
      </c>
      <c r="O30" s="140">
        <v>56695</v>
      </c>
      <c r="P30" s="136">
        <v>53701</v>
      </c>
      <c r="Q30" s="137">
        <v>37010</v>
      </c>
      <c r="R30" s="136">
        <v>37126</v>
      </c>
      <c r="S30" s="135">
        <f t="shared" si="11"/>
        <v>184532</v>
      </c>
      <c r="T30" s="139">
        <f t="shared" si="12"/>
        <v>0.0048598115088823</v>
      </c>
      <c r="U30" s="138">
        <v>45243</v>
      </c>
      <c r="V30" s="136">
        <v>44832</v>
      </c>
      <c r="W30" s="137">
        <v>35386</v>
      </c>
      <c r="X30" s="136">
        <v>35112</v>
      </c>
      <c r="Y30" s="135">
        <f t="shared" si="13"/>
        <v>160573</v>
      </c>
      <c r="Z30" s="134">
        <f t="shared" si="14"/>
        <v>0.14920939385824505</v>
      </c>
    </row>
    <row r="31" spans="1:26" ht="21" customHeight="1">
      <c r="A31" s="142" t="s">
        <v>434</v>
      </c>
      <c r="B31" s="357" t="s">
        <v>435</v>
      </c>
      <c r="C31" s="140">
        <v>8011</v>
      </c>
      <c r="D31" s="136">
        <v>7615</v>
      </c>
      <c r="E31" s="137">
        <v>9</v>
      </c>
      <c r="F31" s="136">
        <v>10</v>
      </c>
      <c r="G31" s="135">
        <f t="shared" si="6"/>
        <v>15645</v>
      </c>
      <c r="H31" s="139">
        <f t="shared" si="8"/>
        <v>0.00387421252823012</v>
      </c>
      <c r="I31" s="138">
        <v>7893</v>
      </c>
      <c r="J31" s="136">
        <v>8246</v>
      </c>
      <c r="K31" s="137">
        <v>8</v>
      </c>
      <c r="L31" s="136">
        <v>9</v>
      </c>
      <c r="M31" s="135">
        <f t="shared" si="9"/>
        <v>16156</v>
      </c>
      <c r="N31" s="141">
        <f t="shared" si="10"/>
        <v>-0.03162911611785091</v>
      </c>
      <c r="O31" s="140">
        <v>83906</v>
      </c>
      <c r="P31" s="136">
        <v>79513</v>
      </c>
      <c r="Q31" s="137">
        <v>129</v>
      </c>
      <c r="R31" s="136">
        <v>98</v>
      </c>
      <c r="S31" s="135">
        <f t="shared" si="11"/>
        <v>163646</v>
      </c>
      <c r="T31" s="139">
        <f t="shared" si="12"/>
        <v>0.004309760443622531</v>
      </c>
      <c r="U31" s="138">
        <v>78742</v>
      </c>
      <c r="V31" s="136">
        <v>79459</v>
      </c>
      <c r="W31" s="137">
        <v>220</v>
      </c>
      <c r="X31" s="136">
        <v>149</v>
      </c>
      <c r="Y31" s="135">
        <f t="shared" si="13"/>
        <v>158570</v>
      </c>
      <c r="Z31" s="134">
        <f t="shared" si="14"/>
        <v>0.03201109919909184</v>
      </c>
    </row>
    <row r="32" spans="1:26" ht="21" customHeight="1">
      <c r="A32" s="142" t="s">
        <v>436</v>
      </c>
      <c r="B32" s="357" t="s">
        <v>437</v>
      </c>
      <c r="C32" s="140">
        <v>7646</v>
      </c>
      <c r="D32" s="136">
        <v>7495</v>
      </c>
      <c r="E32" s="137">
        <v>193</v>
      </c>
      <c r="F32" s="136">
        <v>196</v>
      </c>
      <c r="G32" s="135">
        <f t="shared" si="6"/>
        <v>15530</v>
      </c>
      <c r="H32" s="139">
        <f>G32/$G$9</f>
        <v>0.0038457347755457825</v>
      </c>
      <c r="I32" s="138">
        <v>9808</v>
      </c>
      <c r="J32" s="136">
        <v>9714</v>
      </c>
      <c r="K32" s="137">
        <v>582</v>
      </c>
      <c r="L32" s="136">
        <v>564</v>
      </c>
      <c r="M32" s="135">
        <f>SUM(I32:L32)</f>
        <v>20668</v>
      </c>
      <c r="N32" s="141">
        <f>IF(ISERROR(G32/M32-1),"         /0",(G32/M32-1))</f>
        <v>-0.24859686471840525</v>
      </c>
      <c r="O32" s="140">
        <v>71276</v>
      </c>
      <c r="P32" s="136">
        <v>71734</v>
      </c>
      <c r="Q32" s="137">
        <v>3145</v>
      </c>
      <c r="R32" s="136">
        <v>3107</v>
      </c>
      <c r="S32" s="135">
        <f>SUM(O32:R32)</f>
        <v>149262</v>
      </c>
      <c r="T32" s="139">
        <f>S32/$S$9</f>
        <v>0.003930945231389623</v>
      </c>
      <c r="U32" s="138">
        <v>88932</v>
      </c>
      <c r="V32" s="136">
        <v>86543</v>
      </c>
      <c r="W32" s="137">
        <v>4133</v>
      </c>
      <c r="X32" s="136">
        <v>3518</v>
      </c>
      <c r="Y32" s="135">
        <f>SUM(U32:X32)</f>
        <v>183126</v>
      </c>
      <c r="Z32" s="134">
        <f>IF(ISERROR(S32/Y32-1),"         /0",IF(S32/Y32&gt;5,"  *  ",(S32/Y32-1)))</f>
        <v>-0.18492185708200914</v>
      </c>
    </row>
    <row r="33" spans="1:26" ht="21" customHeight="1">
      <c r="A33" s="142" t="s">
        <v>438</v>
      </c>
      <c r="B33" s="357" t="s">
        <v>439</v>
      </c>
      <c r="C33" s="140">
        <v>6855</v>
      </c>
      <c r="D33" s="136">
        <v>6717</v>
      </c>
      <c r="E33" s="137">
        <v>11</v>
      </c>
      <c r="F33" s="136">
        <v>20</v>
      </c>
      <c r="G33" s="135">
        <f t="shared" si="6"/>
        <v>13603</v>
      </c>
      <c r="H33" s="139">
        <f>G33/$G$9</f>
        <v>0.003368546693609097</v>
      </c>
      <c r="I33" s="138">
        <v>7355</v>
      </c>
      <c r="J33" s="136">
        <v>7109</v>
      </c>
      <c r="K33" s="137">
        <v>93</v>
      </c>
      <c r="L33" s="136">
        <v>103</v>
      </c>
      <c r="M33" s="135">
        <f>SUM(I33:L33)</f>
        <v>14660</v>
      </c>
      <c r="N33" s="141">
        <f>IF(ISERROR(G33/M33-1),"         /0",(G33/M33-1))</f>
        <v>-0.07210095497953617</v>
      </c>
      <c r="O33" s="140">
        <v>65004</v>
      </c>
      <c r="P33" s="136">
        <v>63340</v>
      </c>
      <c r="Q33" s="137">
        <v>304</v>
      </c>
      <c r="R33" s="136">
        <v>400</v>
      </c>
      <c r="S33" s="135">
        <f>SUM(O33:R33)</f>
        <v>129048</v>
      </c>
      <c r="T33" s="139">
        <f>S33/$S$9</f>
        <v>0.0033985918734866748</v>
      </c>
      <c r="U33" s="138">
        <v>68410</v>
      </c>
      <c r="V33" s="136">
        <v>66532</v>
      </c>
      <c r="W33" s="137">
        <v>863</v>
      </c>
      <c r="X33" s="136">
        <v>893</v>
      </c>
      <c r="Y33" s="135">
        <f>SUM(U33:X33)</f>
        <v>136698</v>
      </c>
      <c r="Z33" s="134">
        <f>IF(ISERROR(S33/Y33-1),"         /0",IF(S33/Y33&gt;5,"  *  ",(S33/Y33-1)))</f>
        <v>-0.055962779265241624</v>
      </c>
    </row>
    <row r="34" spans="1:26" ht="21" customHeight="1">
      <c r="A34" s="142" t="s">
        <v>440</v>
      </c>
      <c r="B34" s="357" t="s">
        <v>441</v>
      </c>
      <c r="C34" s="140">
        <v>5885</v>
      </c>
      <c r="D34" s="136">
        <v>5727</v>
      </c>
      <c r="E34" s="137">
        <v>172</v>
      </c>
      <c r="F34" s="136">
        <v>160</v>
      </c>
      <c r="G34" s="135">
        <f t="shared" si="6"/>
        <v>11944</v>
      </c>
      <c r="H34" s="139">
        <f>G34/$G$9</f>
        <v>0.0029577241570585204</v>
      </c>
      <c r="I34" s="138">
        <v>6540</v>
      </c>
      <c r="J34" s="136">
        <v>6207</v>
      </c>
      <c r="K34" s="137">
        <v>63</v>
      </c>
      <c r="L34" s="136">
        <v>55</v>
      </c>
      <c r="M34" s="135">
        <f>SUM(I34:L34)</f>
        <v>12865</v>
      </c>
      <c r="N34" s="141">
        <f>IF(ISERROR(G34/M34-1),"         /0",(G34/M34-1))</f>
        <v>-0.07158958414302374</v>
      </c>
      <c r="O34" s="140">
        <v>57820</v>
      </c>
      <c r="P34" s="136">
        <v>56774</v>
      </c>
      <c r="Q34" s="137">
        <v>1027</v>
      </c>
      <c r="R34" s="136">
        <v>1185</v>
      </c>
      <c r="S34" s="135">
        <f>SUM(O34:R34)</f>
        <v>116806</v>
      </c>
      <c r="T34" s="139">
        <f>S34/$S$9</f>
        <v>0.0030761881034536338</v>
      </c>
      <c r="U34" s="138">
        <v>46170</v>
      </c>
      <c r="V34" s="136">
        <v>45795</v>
      </c>
      <c r="W34" s="137">
        <v>1149</v>
      </c>
      <c r="X34" s="136">
        <v>1115</v>
      </c>
      <c r="Y34" s="135">
        <f>SUM(U34:X34)</f>
        <v>94229</v>
      </c>
      <c r="Z34" s="134">
        <f>IF(ISERROR(S34/Y34-1),"         /0",IF(S34/Y34&gt;5,"  *  ",(S34/Y34-1)))</f>
        <v>0.2395971516199895</v>
      </c>
    </row>
    <row r="35" spans="1:26" ht="21" customHeight="1">
      <c r="A35" s="142" t="s">
        <v>442</v>
      </c>
      <c r="B35" s="357" t="s">
        <v>443</v>
      </c>
      <c r="C35" s="140">
        <v>5618</v>
      </c>
      <c r="D35" s="136">
        <v>5426</v>
      </c>
      <c r="E35" s="137">
        <v>265</v>
      </c>
      <c r="F35" s="136">
        <v>248</v>
      </c>
      <c r="G35" s="135">
        <f t="shared" si="6"/>
        <v>11557</v>
      </c>
      <c r="H35" s="139">
        <f>G35/$G$9</f>
        <v>0.002861890328459923</v>
      </c>
      <c r="I35" s="138">
        <v>3891</v>
      </c>
      <c r="J35" s="136">
        <v>3604</v>
      </c>
      <c r="K35" s="137">
        <v>162</v>
      </c>
      <c r="L35" s="136">
        <v>210</v>
      </c>
      <c r="M35" s="135">
        <f>SUM(I35:L35)</f>
        <v>7867</v>
      </c>
      <c r="N35" s="141">
        <f>IF(ISERROR(G35/M35-1),"         /0",(G35/M35-1))</f>
        <v>0.46904792169823306</v>
      </c>
      <c r="O35" s="140">
        <v>47580</v>
      </c>
      <c r="P35" s="136">
        <v>45478</v>
      </c>
      <c r="Q35" s="137">
        <v>2641</v>
      </c>
      <c r="R35" s="136">
        <v>2633</v>
      </c>
      <c r="S35" s="135">
        <f>SUM(O35:R35)</f>
        <v>98332</v>
      </c>
      <c r="T35" s="139">
        <f>S35/$S$9</f>
        <v>0.0025896591663853116</v>
      </c>
      <c r="U35" s="138">
        <v>39707</v>
      </c>
      <c r="V35" s="136">
        <v>37253</v>
      </c>
      <c r="W35" s="137">
        <v>2075</v>
      </c>
      <c r="X35" s="136">
        <v>2370</v>
      </c>
      <c r="Y35" s="135">
        <f>SUM(U35:X35)</f>
        <v>81405</v>
      </c>
      <c r="Z35" s="134">
        <f>IF(ISERROR(S35/Y35-1),"         /0",IF(S35/Y35&gt;5,"  *  ",(S35/Y35-1)))</f>
        <v>0.20793563048952768</v>
      </c>
    </row>
    <row r="36" spans="1:26" ht="21" customHeight="1">
      <c r="A36" s="142" t="s">
        <v>444</v>
      </c>
      <c r="B36" s="357" t="s">
        <v>445</v>
      </c>
      <c r="C36" s="140">
        <v>5762</v>
      </c>
      <c r="D36" s="136">
        <v>5745</v>
      </c>
      <c r="E36" s="137">
        <v>12</v>
      </c>
      <c r="F36" s="136">
        <v>12</v>
      </c>
      <c r="G36" s="135">
        <f t="shared" si="6"/>
        <v>11531</v>
      </c>
      <c r="H36" s="139">
        <f>G36/$G$9</f>
        <v>0.0028554518800269425</v>
      </c>
      <c r="I36" s="138">
        <v>5440</v>
      </c>
      <c r="J36" s="136">
        <v>5432</v>
      </c>
      <c r="K36" s="137">
        <v>15</v>
      </c>
      <c r="L36" s="136">
        <v>10</v>
      </c>
      <c r="M36" s="135">
        <f>SUM(I36:L36)</f>
        <v>10897</v>
      </c>
      <c r="N36" s="141">
        <f>IF(ISERROR(G36/M36-1),"         /0",(G36/M36-1))</f>
        <v>0.058181150775442836</v>
      </c>
      <c r="O36" s="140">
        <v>54350</v>
      </c>
      <c r="P36" s="136">
        <v>53366</v>
      </c>
      <c r="Q36" s="137">
        <v>102</v>
      </c>
      <c r="R36" s="136">
        <v>93</v>
      </c>
      <c r="S36" s="135">
        <f>SUM(O36:R36)</f>
        <v>107911</v>
      </c>
      <c r="T36" s="139">
        <f>S36/$S$9</f>
        <v>0.0028419305038421406</v>
      </c>
      <c r="U36" s="138">
        <v>54206</v>
      </c>
      <c r="V36" s="136">
        <v>53896</v>
      </c>
      <c r="W36" s="137">
        <v>337</v>
      </c>
      <c r="X36" s="136">
        <v>380</v>
      </c>
      <c r="Y36" s="135">
        <f>SUM(U36:X36)</f>
        <v>108819</v>
      </c>
      <c r="Z36" s="134">
        <f>IF(ISERROR(S36/Y36-1),"         /0",IF(S36/Y36&gt;5,"  *  ",(S36/Y36-1)))</f>
        <v>-0.008344131080050388</v>
      </c>
    </row>
    <row r="37" spans="1:26" ht="21" customHeight="1">
      <c r="A37" s="142" t="s">
        <v>446</v>
      </c>
      <c r="B37" s="357" t="s">
        <v>447</v>
      </c>
      <c r="C37" s="140">
        <v>4595</v>
      </c>
      <c r="D37" s="136">
        <v>4830</v>
      </c>
      <c r="E37" s="137">
        <v>33</v>
      </c>
      <c r="F37" s="136">
        <v>32</v>
      </c>
      <c r="G37" s="135">
        <f t="shared" si="6"/>
        <v>9490</v>
      </c>
      <c r="H37" s="139">
        <f aca="true" t="shared" si="15" ref="H37:H49">G37/$G$9</f>
        <v>0.002350033678037957</v>
      </c>
      <c r="I37" s="138">
        <v>5299</v>
      </c>
      <c r="J37" s="136">
        <v>5115</v>
      </c>
      <c r="K37" s="137">
        <v>33</v>
      </c>
      <c r="L37" s="136">
        <v>49</v>
      </c>
      <c r="M37" s="135">
        <f aca="true" t="shared" si="16" ref="M37:M49">SUM(I37:L37)</f>
        <v>10496</v>
      </c>
      <c r="N37" s="141">
        <f aca="true" t="shared" si="17" ref="N37:N49">IF(ISERROR(G37/M37-1),"         /0",(G37/M37-1))</f>
        <v>-0.09584603658536583</v>
      </c>
      <c r="O37" s="140">
        <v>47904</v>
      </c>
      <c r="P37" s="136">
        <v>45692</v>
      </c>
      <c r="Q37" s="137">
        <v>428</v>
      </c>
      <c r="R37" s="136">
        <v>430</v>
      </c>
      <c r="S37" s="135">
        <f aca="true" t="shared" si="18" ref="S37:S49">SUM(O37:R37)</f>
        <v>94454</v>
      </c>
      <c r="T37" s="139">
        <f aca="true" t="shared" si="19" ref="T37:T49">S37/$S$9</f>
        <v>0.00248752864684699</v>
      </c>
      <c r="U37" s="138">
        <v>33011</v>
      </c>
      <c r="V37" s="136">
        <v>32670</v>
      </c>
      <c r="W37" s="137">
        <v>622</v>
      </c>
      <c r="X37" s="136">
        <v>523</v>
      </c>
      <c r="Y37" s="135">
        <f aca="true" t="shared" si="20" ref="Y37:Y49">SUM(U37:X37)</f>
        <v>66826</v>
      </c>
      <c r="Z37" s="134">
        <f aca="true" t="shared" si="21" ref="Z37:Z49">IF(ISERROR(S37/Y37-1),"         /0",IF(S37/Y37&gt;5,"  *  ",(S37/Y37-1)))</f>
        <v>0.4134318977643432</v>
      </c>
    </row>
    <row r="38" spans="1:26" ht="21" customHeight="1">
      <c r="A38" s="142" t="s">
        <v>448</v>
      </c>
      <c r="B38" s="357" t="s">
        <v>449</v>
      </c>
      <c r="C38" s="140">
        <v>3629</v>
      </c>
      <c r="D38" s="136">
        <v>3517</v>
      </c>
      <c r="E38" s="137">
        <v>71</v>
      </c>
      <c r="F38" s="136">
        <v>67</v>
      </c>
      <c r="G38" s="135">
        <f t="shared" si="6"/>
        <v>7284</v>
      </c>
      <c r="H38" s="139">
        <f t="shared" si="15"/>
        <v>0.0018037560917627481</v>
      </c>
      <c r="I38" s="138">
        <v>3695</v>
      </c>
      <c r="J38" s="136">
        <v>3531</v>
      </c>
      <c r="K38" s="137">
        <v>44</v>
      </c>
      <c r="L38" s="136">
        <v>40</v>
      </c>
      <c r="M38" s="135">
        <f t="shared" si="16"/>
        <v>7310</v>
      </c>
      <c r="N38" s="141">
        <f t="shared" si="17"/>
        <v>-0.003556771545827675</v>
      </c>
      <c r="O38" s="140">
        <v>36591</v>
      </c>
      <c r="P38" s="136">
        <v>35206</v>
      </c>
      <c r="Q38" s="137">
        <v>563</v>
      </c>
      <c r="R38" s="136">
        <v>958</v>
      </c>
      <c r="S38" s="135">
        <f t="shared" si="18"/>
        <v>73318</v>
      </c>
      <c r="T38" s="139">
        <f t="shared" si="19"/>
        <v>0.0019308936130764988</v>
      </c>
      <c r="U38" s="138">
        <v>34241</v>
      </c>
      <c r="V38" s="136">
        <v>33293</v>
      </c>
      <c r="W38" s="137">
        <v>665</v>
      </c>
      <c r="X38" s="136">
        <v>679</v>
      </c>
      <c r="Y38" s="135">
        <f t="shared" si="20"/>
        <v>68878</v>
      </c>
      <c r="Z38" s="134">
        <f t="shared" si="21"/>
        <v>0.06446180202677199</v>
      </c>
    </row>
    <row r="39" spans="1:26" ht="21" customHeight="1">
      <c r="A39" s="142" t="s">
        <v>450</v>
      </c>
      <c r="B39" s="357" t="s">
        <v>451</v>
      </c>
      <c r="C39" s="140">
        <v>3298</v>
      </c>
      <c r="D39" s="136">
        <v>3119</v>
      </c>
      <c r="E39" s="137">
        <v>0</v>
      </c>
      <c r="F39" s="136">
        <v>0</v>
      </c>
      <c r="G39" s="135">
        <f t="shared" si="6"/>
        <v>6417</v>
      </c>
      <c r="H39" s="139">
        <f t="shared" si="15"/>
        <v>0.0015890585997860454</v>
      </c>
      <c r="I39" s="138">
        <v>2886</v>
      </c>
      <c r="J39" s="136">
        <v>2669</v>
      </c>
      <c r="K39" s="137">
        <v>2</v>
      </c>
      <c r="L39" s="136">
        <v>6</v>
      </c>
      <c r="M39" s="135">
        <f t="shared" si="16"/>
        <v>5563</v>
      </c>
      <c r="N39" s="141">
        <f t="shared" si="17"/>
        <v>0.1535142908502607</v>
      </c>
      <c r="O39" s="140">
        <v>28519</v>
      </c>
      <c r="P39" s="136">
        <v>28444</v>
      </c>
      <c r="Q39" s="137"/>
      <c r="R39" s="136"/>
      <c r="S39" s="135">
        <f t="shared" si="18"/>
        <v>56963</v>
      </c>
      <c r="T39" s="139">
        <f t="shared" si="19"/>
        <v>0.0015001703931050575</v>
      </c>
      <c r="U39" s="138">
        <v>31451</v>
      </c>
      <c r="V39" s="136">
        <v>20731</v>
      </c>
      <c r="W39" s="137">
        <v>74</v>
      </c>
      <c r="X39" s="136">
        <v>76</v>
      </c>
      <c r="Y39" s="135">
        <f t="shared" si="20"/>
        <v>52332</v>
      </c>
      <c r="Z39" s="134">
        <f t="shared" si="21"/>
        <v>0.0884927004509668</v>
      </c>
    </row>
    <row r="40" spans="1:26" ht="21" customHeight="1">
      <c r="A40" s="142" t="s">
        <v>452</v>
      </c>
      <c r="B40" s="357" t="s">
        <v>453</v>
      </c>
      <c r="C40" s="140">
        <v>403</v>
      </c>
      <c r="D40" s="136">
        <v>467</v>
      </c>
      <c r="E40" s="137">
        <v>2458</v>
      </c>
      <c r="F40" s="136">
        <v>2479</v>
      </c>
      <c r="G40" s="135">
        <f t="shared" si="6"/>
        <v>5807</v>
      </c>
      <c r="H40" s="139">
        <f t="shared" si="15"/>
        <v>0.0014380026942430366</v>
      </c>
      <c r="I40" s="138">
        <v>438</v>
      </c>
      <c r="J40" s="136">
        <v>475</v>
      </c>
      <c r="K40" s="137">
        <v>1549</v>
      </c>
      <c r="L40" s="136">
        <v>1661</v>
      </c>
      <c r="M40" s="135">
        <f t="shared" si="16"/>
        <v>4123</v>
      </c>
      <c r="N40" s="141">
        <f t="shared" si="17"/>
        <v>0.4084404559786563</v>
      </c>
      <c r="O40" s="140">
        <v>1719</v>
      </c>
      <c r="P40" s="136">
        <v>1810</v>
      </c>
      <c r="Q40" s="137">
        <v>13042</v>
      </c>
      <c r="R40" s="136">
        <v>13186</v>
      </c>
      <c r="S40" s="135">
        <f t="shared" si="18"/>
        <v>29757</v>
      </c>
      <c r="T40" s="139">
        <f t="shared" si="19"/>
        <v>0.000783676603894233</v>
      </c>
      <c r="U40" s="138">
        <v>1662</v>
      </c>
      <c r="V40" s="136">
        <v>1713</v>
      </c>
      <c r="W40" s="137">
        <v>9054</v>
      </c>
      <c r="X40" s="136">
        <v>9206</v>
      </c>
      <c r="Y40" s="135">
        <f t="shared" si="20"/>
        <v>21635</v>
      </c>
      <c r="Z40" s="134">
        <f t="shared" si="21"/>
        <v>0.37541021492951243</v>
      </c>
    </row>
    <row r="41" spans="1:26" ht="21" customHeight="1">
      <c r="A41" s="142" t="s">
        <v>454</v>
      </c>
      <c r="B41" s="357" t="s">
        <v>455</v>
      </c>
      <c r="C41" s="140">
        <v>0</v>
      </c>
      <c r="D41" s="136">
        <v>0</v>
      </c>
      <c r="E41" s="137">
        <v>2737</v>
      </c>
      <c r="F41" s="136">
        <v>2695</v>
      </c>
      <c r="G41" s="135">
        <f t="shared" si="6"/>
        <v>5432</v>
      </c>
      <c r="H41" s="139">
        <f t="shared" si="15"/>
        <v>0.0013451404572288918</v>
      </c>
      <c r="I41" s="138"/>
      <c r="J41" s="136"/>
      <c r="K41" s="137">
        <v>7154</v>
      </c>
      <c r="L41" s="136">
        <v>6997</v>
      </c>
      <c r="M41" s="135">
        <f t="shared" si="16"/>
        <v>14151</v>
      </c>
      <c r="N41" s="141">
        <f t="shared" si="17"/>
        <v>-0.6161402021058582</v>
      </c>
      <c r="O41" s="140"/>
      <c r="P41" s="136"/>
      <c r="Q41" s="137">
        <v>33944</v>
      </c>
      <c r="R41" s="136">
        <v>34034</v>
      </c>
      <c r="S41" s="135">
        <f t="shared" si="18"/>
        <v>67978</v>
      </c>
      <c r="T41" s="139">
        <f t="shared" si="19"/>
        <v>0.0017902600456874743</v>
      </c>
      <c r="U41" s="138"/>
      <c r="V41" s="136"/>
      <c r="W41" s="137">
        <v>66256</v>
      </c>
      <c r="X41" s="136">
        <v>66531</v>
      </c>
      <c r="Y41" s="135">
        <f t="shared" si="20"/>
        <v>132787</v>
      </c>
      <c r="Z41" s="134">
        <f t="shared" si="21"/>
        <v>-0.4880673559911738</v>
      </c>
    </row>
    <row r="42" spans="1:26" ht="21" customHeight="1">
      <c r="A42" s="142" t="s">
        <v>456</v>
      </c>
      <c r="B42" s="357" t="s">
        <v>457</v>
      </c>
      <c r="C42" s="140">
        <v>787</v>
      </c>
      <c r="D42" s="136">
        <v>730</v>
      </c>
      <c r="E42" s="137">
        <v>1655</v>
      </c>
      <c r="F42" s="136">
        <v>1778</v>
      </c>
      <c r="G42" s="135">
        <f t="shared" si="6"/>
        <v>4950</v>
      </c>
      <c r="H42" s="139">
        <f t="shared" si="15"/>
        <v>0.001225781528586711</v>
      </c>
      <c r="I42" s="138">
        <v>426</v>
      </c>
      <c r="J42" s="136">
        <v>373</v>
      </c>
      <c r="K42" s="137">
        <v>800</v>
      </c>
      <c r="L42" s="136">
        <v>931</v>
      </c>
      <c r="M42" s="135">
        <f t="shared" si="16"/>
        <v>2530</v>
      </c>
      <c r="N42" s="141">
        <f t="shared" si="17"/>
        <v>0.9565217391304348</v>
      </c>
      <c r="O42" s="140">
        <v>4984</v>
      </c>
      <c r="P42" s="136">
        <v>4762</v>
      </c>
      <c r="Q42" s="137">
        <v>12716</v>
      </c>
      <c r="R42" s="136">
        <v>12375</v>
      </c>
      <c r="S42" s="135">
        <f t="shared" si="18"/>
        <v>34837</v>
      </c>
      <c r="T42" s="139">
        <f t="shared" si="19"/>
        <v>0.0009174628440321065</v>
      </c>
      <c r="U42" s="138">
        <v>9411</v>
      </c>
      <c r="V42" s="136">
        <v>9579</v>
      </c>
      <c r="W42" s="137">
        <v>6046</v>
      </c>
      <c r="X42" s="136">
        <v>5665</v>
      </c>
      <c r="Y42" s="135">
        <f t="shared" si="20"/>
        <v>30701</v>
      </c>
      <c r="Z42" s="134">
        <f t="shared" si="21"/>
        <v>0.1347187388032962</v>
      </c>
    </row>
    <row r="43" spans="1:26" ht="21" customHeight="1">
      <c r="A43" s="142" t="s">
        <v>458</v>
      </c>
      <c r="B43" s="357" t="s">
        <v>459</v>
      </c>
      <c r="C43" s="140">
        <v>2245</v>
      </c>
      <c r="D43" s="136">
        <v>2374</v>
      </c>
      <c r="E43" s="137">
        <v>69</v>
      </c>
      <c r="F43" s="136">
        <v>65</v>
      </c>
      <c r="G43" s="135">
        <f t="shared" si="6"/>
        <v>4753</v>
      </c>
      <c r="H43" s="139">
        <f t="shared" si="15"/>
        <v>0.0011769979000752803</v>
      </c>
      <c r="I43" s="138">
        <v>2155</v>
      </c>
      <c r="J43" s="136">
        <v>2140</v>
      </c>
      <c r="K43" s="137">
        <v>56</v>
      </c>
      <c r="L43" s="136">
        <v>45</v>
      </c>
      <c r="M43" s="135">
        <f t="shared" si="16"/>
        <v>4396</v>
      </c>
      <c r="N43" s="141">
        <f t="shared" si="17"/>
        <v>0.08121019108280247</v>
      </c>
      <c r="O43" s="140">
        <v>22222</v>
      </c>
      <c r="P43" s="136">
        <v>21870</v>
      </c>
      <c r="Q43" s="137">
        <v>691</v>
      </c>
      <c r="R43" s="136">
        <v>650</v>
      </c>
      <c r="S43" s="135">
        <f t="shared" si="18"/>
        <v>45433</v>
      </c>
      <c r="T43" s="139">
        <f t="shared" si="19"/>
        <v>0.001196517765390553</v>
      </c>
      <c r="U43" s="138">
        <v>16258</v>
      </c>
      <c r="V43" s="136">
        <v>16194</v>
      </c>
      <c r="W43" s="137">
        <v>684</v>
      </c>
      <c r="X43" s="136">
        <v>539</v>
      </c>
      <c r="Y43" s="135">
        <f t="shared" si="20"/>
        <v>33675</v>
      </c>
      <c r="Z43" s="134">
        <f t="shared" si="21"/>
        <v>0.3491610987379361</v>
      </c>
    </row>
    <row r="44" spans="1:26" ht="21" customHeight="1">
      <c r="A44" s="142" t="s">
        <v>460</v>
      </c>
      <c r="B44" s="357" t="s">
        <v>461</v>
      </c>
      <c r="C44" s="140">
        <v>1227</v>
      </c>
      <c r="D44" s="136">
        <v>1277</v>
      </c>
      <c r="E44" s="137">
        <v>889</v>
      </c>
      <c r="F44" s="136">
        <v>990</v>
      </c>
      <c r="G44" s="135">
        <f t="shared" si="6"/>
        <v>4383</v>
      </c>
      <c r="H44" s="139">
        <f t="shared" si="15"/>
        <v>0.0010853738262213241</v>
      </c>
      <c r="I44" s="138">
        <v>1057</v>
      </c>
      <c r="J44" s="136">
        <v>1093</v>
      </c>
      <c r="K44" s="137">
        <v>690</v>
      </c>
      <c r="L44" s="136">
        <v>743</v>
      </c>
      <c r="M44" s="135">
        <f t="shared" si="16"/>
        <v>3583</v>
      </c>
      <c r="N44" s="141">
        <f t="shared" si="17"/>
        <v>0.22327658386826688</v>
      </c>
      <c r="O44" s="140">
        <v>12291</v>
      </c>
      <c r="P44" s="136">
        <v>12620</v>
      </c>
      <c r="Q44" s="137">
        <v>10579</v>
      </c>
      <c r="R44" s="136">
        <v>11208</v>
      </c>
      <c r="S44" s="135">
        <f t="shared" si="18"/>
        <v>46698</v>
      </c>
      <c r="T44" s="139">
        <f t="shared" si="19"/>
        <v>0.001229832646054807</v>
      </c>
      <c r="U44" s="138">
        <v>12233</v>
      </c>
      <c r="V44" s="136">
        <v>12211</v>
      </c>
      <c r="W44" s="137">
        <v>17188</v>
      </c>
      <c r="X44" s="136">
        <v>17267</v>
      </c>
      <c r="Y44" s="135">
        <f t="shared" si="20"/>
        <v>58899</v>
      </c>
      <c r="Z44" s="134">
        <f t="shared" si="21"/>
        <v>-0.2071512249783528</v>
      </c>
    </row>
    <row r="45" spans="1:26" ht="21" customHeight="1">
      <c r="A45" s="142" t="s">
        <v>462</v>
      </c>
      <c r="B45" s="357" t="s">
        <v>463</v>
      </c>
      <c r="C45" s="140">
        <v>1895</v>
      </c>
      <c r="D45" s="136">
        <v>1928</v>
      </c>
      <c r="E45" s="137">
        <v>266</v>
      </c>
      <c r="F45" s="136">
        <v>239</v>
      </c>
      <c r="G45" s="135">
        <f t="shared" si="6"/>
        <v>4328</v>
      </c>
      <c r="H45" s="139">
        <f t="shared" si="15"/>
        <v>0.0010717540314592496</v>
      </c>
      <c r="I45" s="138">
        <v>2761</v>
      </c>
      <c r="J45" s="136">
        <v>2766</v>
      </c>
      <c r="K45" s="137">
        <v>302</v>
      </c>
      <c r="L45" s="136">
        <v>309</v>
      </c>
      <c r="M45" s="135">
        <f t="shared" si="16"/>
        <v>6138</v>
      </c>
      <c r="N45" s="141">
        <f t="shared" si="17"/>
        <v>-0.29488432714239166</v>
      </c>
      <c r="O45" s="140">
        <v>20012</v>
      </c>
      <c r="P45" s="136">
        <v>20115</v>
      </c>
      <c r="Q45" s="137">
        <v>3051</v>
      </c>
      <c r="R45" s="136">
        <v>2509</v>
      </c>
      <c r="S45" s="135">
        <f t="shared" si="18"/>
        <v>45687</v>
      </c>
      <c r="T45" s="139">
        <f t="shared" si="19"/>
        <v>0.0012032070773974467</v>
      </c>
      <c r="U45" s="138">
        <v>24554</v>
      </c>
      <c r="V45" s="136">
        <v>23945</v>
      </c>
      <c r="W45" s="137">
        <v>3534</v>
      </c>
      <c r="X45" s="136">
        <v>3297</v>
      </c>
      <c r="Y45" s="135">
        <f t="shared" si="20"/>
        <v>55330</v>
      </c>
      <c r="Z45" s="134">
        <f t="shared" si="21"/>
        <v>-0.17428158322790532</v>
      </c>
    </row>
    <row r="46" spans="1:26" ht="21" customHeight="1">
      <c r="A46" s="142" t="s">
        <v>464</v>
      </c>
      <c r="B46" s="357" t="s">
        <v>465</v>
      </c>
      <c r="C46" s="140">
        <v>1952</v>
      </c>
      <c r="D46" s="136">
        <v>1881</v>
      </c>
      <c r="E46" s="137">
        <v>25</v>
      </c>
      <c r="F46" s="136">
        <v>24</v>
      </c>
      <c r="G46" s="135">
        <f t="shared" si="6"/>
        <v>3882</v>
      </c>
      <c r="H46" s="139">
        <f t="shared" si="15"/>
        <v>0.0009613098775704267</v>
      </c>
      <c r="I46" s="138">
        <v>1778</v>
      </c>
      <c r="J46" s="136">
        <v>1823</v>
      </c>
      <c r="K46" s="137">
        <v>31</v>
      </c>
      <c r="L46" s="136">
        <v>41</v>
      </c>
      <c r="M46" s="135">
        <f t="shared" si="16"/>
        <v>3673</v>
      </c>
      <c r="N46" s="141">
        <f t="shared" si="17"/>
        <v>0.05690171521916687</v>
      </c>
      <c r="O46" s="140">
        <v>16227</v>
      </c>
      <c r="P46" s="136">
        <v>15903</v>
      </c>
      <c r="Q46" s="137">
        <v>156</v>
      </c>
      <c r="R46" s="136">
        <v>137</v>
      </c>
      <c r="S46" s="135">
        <f t="shared" si="18"/>
        <v>32423</v>
      </c>
      <c r="T46" s="139">
        <f t="shared" si="19"/>
        <v>0.0008538880440925738</v>
      </c>
      <c r="U46" s="138">
        <v>15615</v>
      </c>
      <c r="V46" s="136">
        <v>15693</v>
      </c>
      <c r="W46" s="137">
        <v>285</v>
      </c>
      <c r="X46" s="136">
        <v>286</v>
      </c>
      <c r="Y46" s="135">
        <f t="shared" si="20"/>
        <v>31879</v>
      </c>
      <c r="Z46" s="134">
        <f t="shared" si="21"/>
        <v>0.017064525236048844</v>
      </c>
    </row>
    <row r="47" spans="1:26" ht="21" customHeight="1">
      <c r="A47" s="142" t="s">
        <v>466</v>
      </c>
      <c r="B47" s="357" t="s">
        <v>467</v>
      </c>
      <c r="C47" s="140">
        <v>1074</v>
      </c>
      <c r="D47" s="136">
        <v>1116</v>
      </c>
      <c r="E47" s="137">
        <v>639</v>
      </c>
      <c r="F47" s="136">
        <v>704</v>
      </c>
      <c r="G47" s="135">
        <f t="shared" si="6"/>
        <v>3533</v>
      </c>
      <c r="H47" s="139">
        <f t="shared" si="15"/>
        <v>0.0008748860889892626</v>
      </c>
      <c r="I47" s="138">
        <v>1134</v>
      </c>
      <c r="J47" s="136">
        <v>1076</v>
      </c>
      <c r="K47" s="137">
        <v>582</v>
      </c>
      <c r="L47" s="136">
        <v>540</v>
      </c>
      <c r="M47" s="135">
        <f t="shared" si="16"/>
        <v>3332</v>
      </c>
      <c r="N47" s="141">
        <f t="shared" si="17"/>
        <v>0.06032412965186085</v>
      </c>
      <c r="O47" s="140">
        <v>9947</v>
      </c>
      <c r="P47" s="136">
        <v>9537</v>
      </c>
      <c r="Q47" s="137">
        <v>5995</v>
      </c>
      <c r="R47" s="136">
        <v>5718</v>
      </c>
      <c r="S47" s="135">
        <f t="shared" si="18"/>
        <v>31197</v>
      </c>
      <c r="T47" s="139">
        <f t="shared" si="19"/>
        <v>0.0008216002625159925</v>
      </c>
      <c r="U47" s="138">
        <v>9795</v>
      </c>
      <c r="V47" s="136">
        <v>9814</v>
      </c>
      <c r="W47" s="137">
        <v>5496</v>
      </c>
      <c r="X47" s="136">
        <v>4959</v>
      </c>
      <c r="Y47" s="135">
        <f t="shared" si="20"/>
        <v>30064</v>
      </c>
      <c r="Z47" s="134">
        <f t="shared" si="21"/>
        <v>0.037686269292176666</v>
      </c>
    </row>
    <row r="48" spans="1:26" ht="21" customHeight="1">
      <c r="A48" s="142" t="s">
        <v>468</v>
      </c>
      <c r="B48" s="357" t="s">
        <v>469</v>
      </c>
      <c r="C48" s="140">
        <v>227</v>
      </c>
      <c r="D48" s="136">
        <v>229</v>
      </c>
      <c r="E48" s="137">
        <v>1521</v>
      </c>
      <c r="F48" s="136">
        <v>1536</v>
      </c>
      <c r="G48" s="135">
        <f t="shared" si="6"/>
        <v>3513</v>
      </c>
      <c r="H48" s="139">
        <f t="shared" si="15"/>
        <v>0.0008699334363485083</v>
      </c>
      <c r="I48" s="138">
        <v>670</v>
      </c>
      <c r="J48" s="136">
        <v>661</v>
      </c>
      <c r="K48" s="137">
        <v>308</v>
      </c>
      <c r="L48" s="136">
        <v>293</v>
      </c>
      <c r="M48" s="135">
        <f t="shared" si="16"/>
        <v>1932</v>
      </c>
      <c r="N48" s="141">
        <f t="shared" si="17"/>
        <v>0.8183229813664596</v>
      </c>
      <c r="O48" s="140">
        <v>1113</v>
      </c>
      <c r="P48" s="136">
        <v>955</v>
      </c>
      <c r="Q48" s="137">
        <v>8227</v>
      </c>
      <c r="R48" s="136">
        <v>7425</v>
      </c>
      <c r="S48" s="135">
        <f t="shared" si="18"/>
        <v>17720</v>
      </c>
      <c r="T48" s="139">
        <f t="shared" si="19"/>
        <v>0.0004666716880399842</v>
      </c>
      <c r="U48" s="138">
        <v>6672</v>
      </c>
      <c r="V48" s="136">
        <v>6443</v>
      </c>
      <c r="W48" s="137">
        <v>4084</v>
      </c>
      <c r="X48" s="136">
        <v>3563</v>
      </c>
      <c r="Y48" s="135">
        <f t="shared" si="20"/>
        <v>20762</v>
      </c>
      <c r="Z48" s="134">
        <f t="shared" si="21"/>
        <v>-0.1465176765244196</v>
      </c>
    </row>
    <row r="49" spans="1:26" ht="21" customHeight="1">
      <c r="A49" s="142" t="s">
        <v>470</v>
      </c>
      <c r="B49" s="357" t="s">
        <v>470</v>
      </c>
      <c r="C49" s="140">
        <v>724</v>
      </c>
      <c r="D49" s="136">
        <v>810</v>
      </c>
      <c r="E49" s="137">
        <v>879</v>
      </c>
      <c r="F49" s="136">
        <v>792</v>
      </c>
      <c r="G49" s="135">
        <f t="shared" si="6"/>
        <v>3205</v>
      </c>
      <c r="H49" s="139">
        <f t="shared" si="15"/>
        <v>0.0007936625856808907</v>
      </c>
      <c r="I49" s="138">
        <v>788</v>
      </c>
      <c r="J49" s="136">
        <v>810</v>
      </c>
      <c r="K49" s="137">
        <v>751</v>
      </c>
      <c r="L49" s="136">
        <v>728</v>
      </c>
      <c r="M49" s="135">
        <f t="shared" si="16"/>
        <v>3077</v>
      </c>
      <c r="N49" s="141">
        <f t="shared" si="17"/>
        <v>0.04159896002599939</v>
      </c>
      <c r="O49" s="140">
        <v>7692</v>
      </c>
      <c r="P49" s="136">
        <v>8724</v>
      </c>
      <c r="Q49" s="137">
        <v>5879</v>
      </c>
      <c r="R49" s="136">
        <v>5030</v>
      </c>
      <c r="S49" s="135">
        <f t="shared" si="18"/>
        <v>27325</v>
      </c>
      <c r="T49" s="139">
        <f t="shared" si="19"/>
        <v>0.0007196277582219282</v>
      </c>
      <c r="U49" s="138">
        <v>7218</v>
      </c>
      <c r="V49" s="136">
        <v>7762</v>
      </c>
      <c r="W49" s="137">
        <v>5975</v>
      </c>
      <c r="X49" s="136">
        <v>5818</v>
      </c>
      <c r="Y49" s="135">
        <f t="shared" si="20"/>
        <v>26773</v>
      </c>
      <c r="Z49" s="134">
        <f t="shared" si="21"/>
        <v>0.020617786576028196</v>
      </c>
    </row>
    <row r="50" spans="1:26" ht="21" customHeight="1">
      <c r="A50" s="142" t="s">
        <v>471</v>
      </c>
      <c r="B50" s="357" t="s">
        <v>472</v>
      </c>
      <c r="C50" s="140">
        <v>1404</v>
      </c>
      <c r="D50" s="136">
        <v>1448</v>
      </c>
      <c r="E50" s="137">
        <v>97</v>
      </c>
      <c r="F50" s="136">
        <v>128</v>
      </c>
      <c r="G50" s="135">
        <f t="shared" si="6"/>
        <v>3077</v>
      </c>
      <c r="H50" s="139">
        <f aca="true" t="shared" si="22" ref="H50:H64">G50/$G$9</f>
        <v>0.0007619656087800626</v>
      </c>
      <c r="I50" s="138">
        <v>1345</v>
      </c>
      <c r="J50" s="136">
        <v>1347</v>
      </c>
      <c r="K50" s="137">
        <v>171</v>
      </c>
      <c r="L50" s="136">
        <v>130</v>
      </c>
      <c r="M50" s="135">
        <f aca="true" t="shared" si="23" ref="M50:M64">SUM(I50:L50)</f>
        <v>2993</v>
      </c>
      <c r="N50" s="141">
        <f aca="true" t="shared" si="24" ref="N50:N64">IF(ISERROR(G50/M50-1),"         /0",(G50/M50-1))</f>
        <v>0.028065486134313478</v>
      </c>
      <c r="O50" s="140">
        <v>14553</v>
      </c>
      <c r="P50" s="136">
        <v>14428</v>
      </c>
      <c r="Q50" s="137">
        <v>1824</v>
      </c>
      <c r="R50" s="136">
        <v>2388</v>
      </c>
      <c r="S50" s="135">
        <f aca="true" t="shared" si="25" ref="S50:S64">SUM(O50:R50)</f>
        <v>33193</v>
      </c>
      <c r="T50" s="139">
        <f aca="true" t="shared" si="26" ref="T50:T64">S50/$S$9</f>
        <v>0.0008741666671055979</v>
      </c>
      <c r="U50" s="138">
        <v>13084</v>
      </c>
      <c r="V50" s="136">
        <v>13153</v>
      </c>
      <c r="W50" s="137">
        <v>2099</v>
      </c>
      <c r="X50" s="136">
        <v>1583</v>
      </c>
      <c r="Y50" s="135">
        <f aca="true" t="shared" si="27" ref="Y50:Y64">SUM(U50:X50)</f>
        <v>29919</v>
      </c>
      <c r="Z50" s="134">
        <f aca="true" t="shared" si="28" ref="Z50:Z64">IF(ISERROR(S50/Y50-1),"         /0",IF(S50/Y50&gt;5,"  *  ",(S50/Y50-1)))</f>
        <v>0.10942879106922021</v>
      </c>
    </row>
    <row r="51" spans="1:26" ht="21" customHeight="1">
      <c r="A51" s="142" t="s">
        <v>473</v>
      </c>
      <c r="B51" s="357" t="s">
        <v>474</v>
      </c>
      <c r="C51" s="140">
        <v>1166</v>
      </c>
      <c r="D51" s="136">
        <v>1448</v>
      </c>
      <c r="E51" s="137">
        <v>144</v>
      </c>
      <c r="F51" s="136">
        <v>139</v>
      </c>
      <c r="G51" s="135">
        <f t="shared" si="6"/>
        <v>2897</v>
      </c>
      <c r="H51" s="139">
        <f t="shared" si="22"/>
        <v>0.0007173917350132731</v>
      </c>
      <c r="I51" s="138">
        <v>1144</v>
      </c>
      <c r="J51" s="136">
        <v>1151</v>
      </c>
      <c r="K51" s="137">
        <v>130</v>
      </c>
      <c r="L51" s="136">
        <v>211</v>
      </c>
      <c r="M51" s="135">
        <f t="shared" si="23"/>
        <v>2636</v>
      </c>
      <c r="N51" s="141">
        <f t="shared" si="24"/>
        <v>0.09901365705614573</v>
      </c>
      <c r="O51" s="140">
        <v>11657</v>
      </c>
      <c r="P51" s="136">
        <v>12344</v>
      </c>
      <c r="Q51" s="137">
        <v>695</v>
      </c>
      <c r="R51" s="136">
        <v>707</v>
      </c>
      <c r="S51" s="135">
        <f t="shared" si="25"/>
        <v>25403</v>
      </c>
      <c r="T51" s="139">
        <f t="shared" si="26"/>
        <v>0.0006690102083114965</v>
      </c>
      <c r="U51" s="138">
        <v>10219</v>
      </c>
      <c r="V51" s="136">
        <v>10170</v>
      </c>
      <c r="W51" s="137">
        <v>1169</v>
      </c>
      <c r="X51" s="136">
        <v>1485</v>
      </c>
      <c r="Y51" s="135">
        <f t="shared" si="27"/>
        <v>23043</v>
      </c>
      <c r="Z51" s="134">
        <f t="shared" si="28"/>
        <v>0.10241721998003728</v>
      </c>
    </row>
    <row r="52" spans="1:26" ht="21" customHeight="1">
      <c r="A52" s="142" t="s">
        <v>475</v>
      </c>
      <c r="B52" s="357" t="s">
        <v>475</v>
      </c>
      <c r="C52" s="140">
        <v>959</v>
      </c>
      <c r="D52" s="136">
        <v>955</v>
      </c>
      <c r="E52" s="137">
        <v>82</v>
      </c>
      <c r="F52" s="136">
        <v>95</v>
      </c>
      <c r="G52" s="135">
        <f t="shared" si="6"/>
        <v>2091</v>
      </c>
      <c r="H52" s="139">
        <f t="shared" si="22"/>
        <v>0.0005177998335908712</v>
      </c>
      <c r="I52" s="138">
        <v>1146</v>
      </c>
      <c r="J52" s="136">
        <v>1099</v>
      </c>
      <c r="K52" s="137">
        <v>283</v>
      </c>
      <c r="L52" s="136">
        <v>324</v>
      </c>
      <c r="M52" s="135">
        <f t="shared" si="23"/>
        <v>2852</v>
      </c>
      <c r="N52" s="141">
        <f t="shared" si="24"/>
        <v>-0.2668302945301543</v>
      </c>
      <c r="O52" s="140">
        <v>7292</v>
      </c>
      <c r="P52" s="136">
        <v>7470</v>
      </c>
      <c r="Q52" s="137">
        <v>1180</v>
      </c>
      <c r="R52" s="136">
        <v>1574</v>
      </c>
      <c r="S52" s="135">
        <f t="shared" si="25"/>
        <v>17516</v>
      </c>
      <c r="T52" s="139">
        <f t="shared" si="26"/>
        <v>0.0004612991697352349</v>
      </c>
      <c r="U52" s="138">
        <v>9470</v>
      </c>
      <c r="V52" s="136">
        <v>9467</v>
      </c>
      <c r="W52" s="137">
        <v>2813</v>
      </c>
      <c r="X52" s="136">
        <v>2808</v>
      </c>
      <c r="Y52" s="135">
        <f t="shared" si="27"/>
        <v>24558</v>
      </c>
      <c r="Z52" s="134">
        <f t="shared" si="28"/>
        <v>-0.2867497353204659</v>
      </c>
    </row>
    <row r="53" spans="1:26" ht="21" customHeight="1">
      <c r="A53" s="142" t="s">
        <v>476</v>
      </c>
      <c r="B53" s="357" t="s">
        <v>477</v>
      </c>
      <c r="C53" s="140">
        <v>1029</v>
      </c>
      <c r="D53" s="136">
        <v>1037</v>
      </c>
      <c r="E53" s="137">
        <v>0</v>
      </c>
      <c r="F53" s="136">
        <v>0</v>
      </c>
      <c r="G53" s="135">
        <f t="shared" si="6"/>
        <v>2066</v>
      </c>
      <c r="H53" s="139">
        <f t="shared" si="22"/>
        <v>0.0005116090177899283</v>
      </c>
      <c r="I53" s="138">
        <v>1080</v>
      </c>
      <c r="J53" s="136">
        <v>1033</v>
      </c>
      <c r="K53" s="137"/>
      <c r="L53" s="136"/>
      <c r="M53" s="135">
        <f t="shared" si="23"/>
        <v>2113</v>
      </c>
      <c r="N53" s="141">
        <f t="shared" si="24"/>
        <v>-0.022243256034074732</v>
      </c>
      <c r="O53" s="140">
        <v>10109</v>
      </c>
      <c r="P53" s="136">
        <v>11200</v>
      </c>
      <c r="Q53" s="137"/>
      <c r="R53" s="136"/>
      <c r="S53" s="135">
        <f t="shared" si="25"/>
        <v>21309</v>
      </c>
      <c r="T53" s="139">
        <f t="shared" si="26"/>
        <v>0.000561191139979911</v>
      </c>
      <c r="U53" s="138">
        <v>10565</v>
      </c>
      <c r="V53" s="136">
        <v>11331</v>
      </c>
      <c r="W53" s="137">
        <v>18</v>
      </c>
      <c r="X53" s="136">
        <v>19</v>
      </c>
      <c r="Y53" s="135">
        <f t="shared" si="27"/>
        <v>21933</v>
      </c>
      <c r="Z53" s="134">
        <f t="shared" si="28"/>
        <v>-0.02845028039939812</v>
      </c>
    </row>
    <row r="54" spans="1:26" ht="21" customHeight="1">
      <c r="A54" s="142" t="s">
        <v>478</v>
      </c>
      <c r="B54" s="357" t="s">
        <v>478</v>
      </c>
      <c r="C54" s="140">
        <v>441</v>
      </c>
      <c r="D54" s="136">
        <v>468</v>
      </c>
      <c r="E54" s="137">
        <v>542</v>
      </c>
      <c r="F54" s="136">
        <v>535</v>
      </c>
      <c r="G54" s="135">
        <f t="shared" si="6"/>
        <v>1986</v>
      </c>
      <c r="H54" s="139">
        <f t="shared" si="22"/>
        <v>0.0004917984072269107</v>
      </c>
      <c r="I54" s="138">
        <v>564</v>
      </c>
      <c r="J54" s="136">
        <v>563</v>
      </c>
      <c r="K54" s="137">
        <v>526</v>
      </c>
      <c r="L54" s="136">
        <v>551</v>
      </c>
      <c r="M54" s="135">
        <f t="shared" si="23"/>
        <v>2204</v>
      </c>
      <c r="N54" s="141">
        <f t="shared" si="24"/>
        <v>-0.09891107078039929</v>
      </c>
      <c r="O54" s="140">
        <v>4477</v>
      </c>
      <c r="P54" s="136">
        <v>4638</v>
      </c>
      <c r="Q54" s="137">
        <v>5689</v>
      </c>
      <c r="R54" s="136">
        <v>5462</v>
      </c>
      <c r="S54" s="135">
        <f t="shared" si="25"/>
        <v>20266</v>
      </c>
      <c r="T54" s="139">
        <f t="shared" si="26"/>
        <v>0.0005337228233531783</v>
      </c>
      <c r="U54" s="138">
        <v>4882</v>
      </c>
      <c r="V54" s="136">
        <v>4915</v>
      </c>
      <c r="W54" s="137">
        <v>4233</v>
      </c>
      <c r="X54" s="136">
        <v>4246</v>
      </c>
      <c r="Y54" s="135">
        <f t="shared" si="27"/>
        <v>18276</v>
      </c>
      <c r="Z54" s="134">
        <f t="shared" si="28"/>
        <v>0.10888597067191941</v>
      </c>
    </row>
    <row r="55" spans="1:26" ht="21" customHeight="1">
      <c r="A55" s="142" t="s">
        <v>440</v>
      </c>
      <c r="B55" s="357" t="s">
        <v>479</v>
      </c>
      <c r="C55" s="140">
        <v>814</v>
      </c>
      <c r="D55" s="136">
        <v>891</v>
      </c>
      <c r="E55" s="137">
        <v>47</v>
      </c>
      <c r="F55" s="136">
        <v>51</v>
      </c>
      <c r="G55" s="135">
        <f t="shared" si="6"/>
        <v>1803</v>
      </c>
      <c r="H55" s="139">
        <f t="shared" si="22"/>
        <v>0.0004464816355640081</v>
      </c>
      <c r="I55" s="138">
        <v>344</v>
      </c>
      <c r="J55" s="136">
        <v>359</v>
      </c>
      <c r="K55" s="137">
        <v>37</v>
      </c>
      <c r="L55" s="136">
        <v>21</v>
      </c>
      <c r="M55" s="135">
        <f t="shared" si="23"/>
        <v>761</v>
      </c>
      <c r="N55" s="141">
        <f t="shared" si="24"/>
        <v>1.3692509855453352</v>
      </c>
      <c r="O55" s="140">
        <v>5703</v>
      </c>
      <c r="P55" s="136">
        <v>6190</v>
      </c>
      <c r="Q55" s="137">
        <v>934</v>
      </c>
      <c r="R55" s="136">
        <v>2241</v>
      </c>
      <c r="S55" s="135">
        <f t="shared" si="25"/>
        <v>15068</v>
      </c>
      <c r="T55" s="139">
        <f t="shared" si="26"/>
        <v>0.0003968289500782439</v>
      </c>
      <c r="U55" s="138">
        <v>3112</v>
      </c>
      <c r="V55" s="136">
        <v>3672</v>
      </c>
      <c r="W55" s="137">
        <v>399</v>
      </c>
      <c r="X55" s="136">
        <v>406</v>
      </c>
      <c r="Y55" s="135">
        <f t="shared" si="27"/>
        <v>7589</v>
      </c>
      <c r="Z55" s="134">
        <f t="shared" si="28"/>
        <v>0.9855053366714983</v>
      </c>
    </row>
    <row r="56" spans="1:26" ht="21" customHeight="1">
      <c r="A56" s="142" t="s">
        <v>480</v>
      </c>
      <c r="B56" s="357" t="s">
        <v>480</v>
      </c>
      <c r="C56" s="140">
        <v>660</v>
      </c>
      <c r="D56" s="136">
        <v>674</v>
      </c>
      <c r="E56" s="137">
        <v>19</v>
      </c>
      <c r="F56" s="136">
        <v>21</v>
      </c>
      <c r="G56" s="135">
        <f t="shared" si="6"/>
        <v>1374</v>
      </c>
      <c r="H56" s="139">
        <f t="shared" si="22"/>
        <v>0.00034024723641982643</v>
      </c>
      <c r="I56" s="138">
        <v>653</v>
      </c>
      <c r="J56" s="136">
        <v>606</v>
      </c>
      <c r="K56" s="137">
        <v>10</v>
      </c>
      <c r="L56" s="136">
        <v>10</v>
      </c>
      <c r="M56" s="135">
        <f t="shared" si="23"/>
        <v>1279</v>
      </c>
      <c r="N56" s="141">
        <f t="shared" si="24"/>
        <v>0.07427677873338556</v>
      </c>
      <c r="O56" s="140">
        <v>6478</v>
      </c>
      <c r="P56" s="136">
        <v>5831</v>
      </c>
      <c r="Q56" s="137">
        <v>76</v>
      </c>
      <c r="R56" s="136">
        <v>77</v>
      </c>
      <c r="S56" s="135">
        <f t="shared" si="25"/>
        <v>12462</v>
      </c>
      <c r="T56" s="139">
        <f t="shared" si="26"/>
        <v>0.00032819766232247645</v>
      </c>
      <c r="U56" s="138">
        <v>5194</v>
      </c>
      <c r="V56" s="136">
        <v>4429</v>
      </c>
      <c r="W56" s="137">
        <v>49</v>
      </c>
      <c r="X56" s="136">
        <v>58</v>
      </c>
      <c r="Y56" s="135">
        <f t="shared" si="27"/>
        <v>9730</v>
      </c>
      <c r="Z56" s="134">
        <f t="shared" si="28"/>
        <v>0.2807810894141829</v>
      </c>
    </row>
    <row r="57" spans="1:26" ht="21" customHeight="1">
      <c r="A57" s="142" t="s">
        <v>481</v>
      </c>
      <c r="B57" s="357" t="s">
        <v>481</v>
      </c>
      <c r="C57" s="140">
        <v>631</v>
      </c>
      <c r="D57" s="136">
        <v>587</v>
      </c>
      <c r="E57" s="137">
        <v>42</v>
      </c>
      <c r="F57" s="136">
        <v>16</v>
      </c>
      <c r="G57" s="135">
        <f t="shared" si="6"/>
        <v>1276</v>
      </c>
      <c r="H57" s="139">
        <f t="shared" si="22"/>
        <v>0.00031597923848012994</v>
      </c>
      <c r="I57" s="138">
        <v>364</v>
      </c>
      <c r="J57" s="136">
        <v>388</v>
      </c>
      <c r="K57" s="137">
        <v>29</v>
      </c>
      <c r="L57" s="136">
        <v>28</v>
      </c>
      <c r="M57" s="135">
        <f t="shared" si="23"/>
        <v>809</v>
      </c>
      <c r="N57" s="141">
        <f t="shared" si="24"/>
        <v>0.5772558714462299</v>
      </c>
      <c r="O57" s="140">
        <v>5222</v>
      </c>
      <c r="P57" s="136">
        <v>4977</v>
      </c>
      <c r="Q57" s="137">
        <v>241</v>
      </c>
      <c r="R57" s="136">
        <v>254</v>
      </c>
      <c r="S57" s="135">
        <f t="shared" si="25"/>
        <v>10694</v>
      </c>
      <c r="T57" s="139">
        <f t="shared" si="26"/>
        <v>0.0002816358370146496</v>
      </c>
      <c r="U57" s="138">
        <v>3606</v>
      </c>
      <c r="V57" s="136">
        <v>3669</v>
      </c>
      <c r="W57" s="137">
        <v>383</v>
      </c>
      <c r="X57" s="136">
        <v>391</v>
      </c>
      <c r="Y57" s="135">
        <f t="shared" si="27"/>
        <v>8049</v>
      </c>
      <c r="Z57" s="134">
        <f t="shared" si="28"/>
        <v>0.32861224996894034</v>
      </c>
    </row>
    <row r="58" spans="1:26" ht="21" customHeight="1">
      <c r="A58" s="142" t="s">
        <v>482</v>
      </c>
      <c r="B58" s="357" t="s">
        <v>482</v>
      </c>
      <c r="C58" s="140">
        <v>576</v>
      </c>
      <c r="D58" s="136">
        <v>547</v>
      </c>
      <c r="E58" s="137">
        <v>43</v>
      </c>
      <c r="F58" s="136">
        <v>62</v>
      </c>
      <c r="G58" s="135">
        <f t="shared" si="6"/>
        <v>1228</v>
      </c>
      <c r="H58" s="139">
        <f t="shared" si="22"/>
        <v>0.0003040928721423194</v>
      </c>
      <c r="I58" s="138">
        <v>302</v>
      </c>
      <c r="J58" s="136">
        <v>295</v>
      </c>
      <c r="K58" s="137">
        <v>1</v>
      </c>
      <c r="L58" s="136"/>
      <c r="M58" s="135">
        <f t="shared" si="23"/>
        <v>598</v>
      </c>
      <c r="N58" s="141">
        <f t="shared" si="24"/>
        <v>1.0535117056856187</v>
      </c>
      <c r="O58" s="140">
        <v>4911</v>
      </c>
      <c r="P58" s="136">
        <v>4778</v>
      </c>
      <c r="Q58" s="137">
        <v>85</v>
      </c>
      <c r="R58" s="136">
        <v>106</v>
      </c>
      <c r="S58" s="135">
        <f t="shared" si="25"/>
        <v>9880</v>
      </c>
      <c r="T58" s="139">
        <f t="shared" si="26"/>
        <v>0.00026019843554373834</v>
      </c>
      <c r="U58" s="138">
        <v>2689</v>
      </c>
      <c r="V58" s="136">
        <v>2681</v>
      </c>
      <c r="W58" s="137">
        <v>51</v>
      </c>
      <c r="X58" s="136">
        <v>62</v>
      </c>
      <c r="Y58" s="135">
        <f t="shared" si="27"/>
        <v>5483</v>
      </c>
      <c r="Z58" s="134">
        <f t="shared" si="28"/>
        <v>0.8019332482217765</v>
      </c>
    </row>
    <row r="59" spans="1:26" ht="21" customHeight="1">
      <c r="A59" s="142" t="s">
        <v>483</v>
      </c>
      <c r="B59" s="357" t="s">
        <v>484</v>
      </c>
      <c r="C59" s="140">
        <v>532</v>
      </c>
      <c r="D59" s="136">
        <v>615</v>
      </c>
      <c r="E59" s="137">
        <v>35</v>
      </c>
      <c r="F59" s="136">
        <v>40</v>
      </c>
      <c r="G59" s="135">
        <f t="shared" si="6"/>
        <v>1222</v>
      </c>
      <c r="H59" s="139">
        <f t="shared" si="22"/>
        <v>0.0003026070763500931</v>
      </c>
      <c r="I59" s="138">
        <v>483</v>
      </c>
      <c r="J59" s="136">
        <v>495</v>
      </c>
      <c r="K59" s="137">
        <v>27</v>
      </c>
      <c r="L59" s="136">
        <v>43</v>
      </c>
      <c r="M59" s="135">
        <f t="shared" si="23"/>
        <v>1048</v>
      </c>
      <c r="N59" s="141">
        <f t="shared" si="24"/>
        <v>0.166030534351145</v>
      </c>
      <c r="O59" s="140">
        <v>4740</v>
      </c>
      <c r="P59" s="136">
        <v>5817</v>
      </c>
      <c r="Q59" s="137">
        <v>341</v>
      </c>
      <c r="R59" s="136">
        <v>355</v>
      </c>
      <c r="S59" s="135">
        <f t="shared" si="25"/>
        <v>11253</v>
      </c>
      <c r="T59" s="139">
        <f t="shared" si="26"/>
        <v>0.00029635759060462426</v>
      </c>
      <c r="U59" s="138">
        <v>3957</v>
      </c>
      <c r="V59" s="136">
        <v>4590</v>
      </c>
      <c r="W59" s="137">
        <v>357</v>
      </c>
      <c r="X59" s="136">
        <v>461</v>
      </c>
      <c r="Y59" s="135">
        <f t="shared" si="27"/>
        <v>9365</v>
      </c>
      <c r="Z59" s="134">
        <f t="shared" si="28"/>
        <v>0.2016017084890549</v>
      </c>
    </row>
    <row r="60" spans="1:26" ht="21" customHeight="1">
      <c r="A60" s="142" t="s">
        <v>485</v>
      </c>
      <c r="B60" s="357" t="s">
        <v>485</v>
      </c>
      <c r="C60" s="140">
        <v>0</v>
      </c>
      <c r="D60" s="136">
        <v>0</v>
      </c>
      <c r="E60" s="137">
        <v>557</v>
      </c>
      <c r="F60" s="136">
        <v>534</v>
      </c>
      <c r="G60" s="135">
        <f t="shared" si="6"/>
        <v>1091</v>
      </c>
      <c r="H60" s="139">
        <f t="shared" si="22"/>
        <v>0.00027016720155315186</v>
      </c>
      <c r="I60" s="138"/>
      <c r="J60" s="136"/>
      <c r="K60" s="137">
        <v>499</v>
      </c>
      <c r="L60" s="136">
        <v>412</v>
      </c>
      <c r="M60" s="135">
        <f t="shared" si="23"/>
        <v>911</v>
      </c>
      <c r="N60" s="141">
        <f t="shared" si="24"/>
        <v>0.19758507135016457</v>
      </c>
      <c r="O60" s="140"/>
      <c r="P60" s="136"/>
      <c r="Q60" s="137">
        <v>5100</v>
      </c>
      <c r="R60" s="136">
        <v>4886</v>
      </c>
      <c r="S60" s="135">
        <f t="shared" si="25"/>
        <v>9986</v>
      </c>
      <c r="T60" s="139">
        <f t="shared" si="26"/>
        <v>0.0002629900381922845</v>
      </c>
      <c r="U60" s="138"/>
      <c r="V60" s="136"/>
      <c r="W60" s="137">
        <v>4577</v>
      </c>
      <c r="X60" s="136">
        <v>4053</v>
      </c>
      <c r="Y60" s="135">
        <f t="shared" si="27"/>
        <v>8630</v>
      </c>
      <c r="Z60" s="134">
        <f t="shared" si="28"/>
        <v>0.15712630359212043</v>
      </c>
    </row>
    <row r="61" spans="1:26" ht="21" customHeight="1">
      <c r="A61" s="142" t="s">
        <v>471</v>
      </c>
      <c r="B61" s="357" t="s">
        <v>486</v>
      </c>
      <c r="C61" s="140">
        <v>0</v>
      </c>
      <c r="D61" s="136">
        <v>0</v>
      </c>
      <c r="E61" s="137">
        <v>500</v>
      </c>
      <c r="F61" s="136">
        <v>570</v>
      </c>
      <c r="G61" s="135">
        <f t="shared" si="6"/>
        <v>1070</v>
      </c>
      <c r="H61" s="139">
        <f t="shared" si="22"/>
        <v>0.00026496691628035974</v>
      </c>
      <c r="I61" s="138"/>
      <c r="J61" s="136"/>
      <c r="K61" s="137">
        <v>576</v>
      </c>
      <c r="L61" s="136">
        <v>621</v>
      </c>
      <c r="M61" s="135">
        <f t="shared" si="23"/>
        <v>1197</v>
      </c>
      <c r="N61" s="141">
        <f t="shared" si="24"/>
        <v>-0.10609857978279036</v>
      </c>
      <c r="O61" s="140"/>
      <c r="P61" s="136"/>
      <c r="Q61" s="137">
        <v>5256</v>
      </c>
      <c r="R61" s="136">
        <v>5909</v>
      </c>
      <c r="S61" s="135">
        <f t="shared" si="25"/>
        <v>11165</v>
      </c>
      <c r="T61" s="139">
        <f t="shared" si="26"/>
        <v>0.0002940400336888501</v>
      </c>
      <c r="U61" s="138"/>
      <c r="V61" s="136"/>
      <c r="W61" s="137">
        <v>5109</v>
      </c>
      <c r="X61" s="136">
        <v>5794</v>
      </c>
      <c r="Y61" s="135">
        <f t="shared" si="27"/>
        <v>10903</v>
      </c>
      <c r="Z61" s="134">
        <f t="shared" si="28"/>
        <v>0.02403008346326696</v>
      </c>
    </row>
    <row r="62" spans="1:26" ht="21" customHeight="1">
      <c r="A62" s="142" t="s">
        <v>487</v>
      </c>
      <c r="B62" s="357" t="s">
        <v>488</v>
      </c>
      <c r="C62" s="140">
        <v>427</v>
      </c>
      <c r="D62" s="136">
        <v>420</v>
      </c>
      <c r="E62" s="137">
        <v>2</v>
      </c>
      <c r="F62" s="136">
        <v>2</v>
      </c>
      <c r="G62" s="135">
        <f t="shared" si="6"/>
        <v>851</v>
      </c>
      <c r="H62" s="139">
        <f t="shared" si="22"/>
        <v>0.0002107353698640992</v>
      </c>
      <c r="I62" s="138"/>
      <c r="J62" s="136"/>
      <c r="K62" s="137">
        <v>102</v>
      </c>
      <c r="L62" s="136">
        <v>109</v>
      </c>
      <c r="M62" s="135">
        <f t="shared" si="23"/>
        <v>211</v>
      </c>
      <c r="N62" s="141">
        <f t="shared" si="24"/>
        <v>3.033175355450237</v>
      </c>
      <c r="O62" s="140">
        <v>1629</v>
      </c>
      <c r="P62" s="136">
        <v>1560</v>
      </c>
      <c r="Q62" s="137">
        <v>2839</v>
      </c>
      <c r="R62" s="136">
        <v>2670</v>
      </c>
      <c r="S62" s="135">
        <f t="shared" si="25"/>
        <v>8698</v>
      </c>
      <c r="T62" s="139">
        <f t="shared" si="26"/>
        <v>0.00022906943242504416</v>
      </c>
      <c r="U62" s="138"/>
      <c r="V62" s="136"/>
      <c r="W62" s="137">
        <v>1550</v>
      </c>
      <c r="X62" s="136">
        <v>1332</v>
      </c>
      <c r="Y62" s="135">
        <f t="shared" si="27"/>
        <v>2882</v>
      </c>
      <c r="Z62" s="134">
        <f t="shared" si="28"/>
        <v>2.0180430256766133</v>
      </c>
    </row>
    <row r="63" spans="1:26" ht="21" customHeight="1">
      <c r="A63" s="142" t="s">
        <v>489</v>
      </c>
      <c r="B63" s="357" t="s">
        <v>490</v>
      </c>
      <c r="C63" s="140">
        <v>0</v>
      </c>
      <c r="D63" s="136">
        <v>0</v>
      </c>
      <c r="E63" s="137">
        <v>367</v>
      </c>
      <c r="F63" s="136">
        <v>458</v>
      </c>
      <c r="G63" s="135">
        <f t="shared" si="6"/>
        <v>825</v>
      </c>
      <c r="H63" s="139">
        <f t="shared" si="22"/>
        <v>0.0002042969214311185</v>
      </c>
      <c r="I63" s="138"/>
      <c r="J63" s="136"/>
      <c r="K63" s="137">
        <v>349</v>
      </c>
      <c r="L63" s="136">
        <v>353</v>
      </c>
      <c r="M63" s="135">
        <f t="shared" si="23"/>
        <v>702</v>
      </c>
      <c r="N63" s="141">
        <f t="shared" si="24"/>
        <v>0.17521367521367526</v>
      </c>
      <c r="O63" s="140"/>
      <c r="P63" s="136"/>
      <c r="Q63" s="137">
        <v>1982</v>
      </c>
      <c r="R63" s="136">
        <v>2931</v>
      </c>
      <c r="S63" s="135">
        <f t="shared" si="25"/>
        <v>4913</v>
      </c>
      <c r="T63" s="139">
        <f t="shared" si="26"/>
        <v>0.00012938814917271119</v>
      </c>
      <c r="U63" s="138"/>
      <c r="V63" s="136"/>
      <c r="W63" s="137">
        <v>1968</v>
      </c>
      <c r="X63" s="136">
        <v>2243</v>
      </c>
      <c r="Y63" s="135">
        <f t="shared" si="27"/>
        <v>4211</v>
      </c>
      <c r="Z63" s="134">
        <f t="shared" si="28"/>
        <v>0.166706245547376</v>
      </c>
    </row>
    <row r="64" spans="1:26" ht="21" customHeight="1" thickBot="1">
      <c r="A64" s="133" t="s">
        <v>55</v>
      </c>
      <c r="B64" s="358" t="s">
        <v>55</v>
      </c>
      <c r="C64" s="131">
        <v>495</v>
      </c>
      <c r="D64" s="127">
        <v>524</v>
      </c>
      <c r="E64" s="128">
        <v>5878</v>
      </c>
      <c r="F64" s="127">
        <v>5831</v>
      </c>
      <c r="G64" s="126">
        <f t="shared" si="6"/>
        <v>12728</v>
      </c>
      <c r="H64" s="130">
        <f t="shared" si="22"/>
        <v>0.0031518681405760924</v>
      </c>
      <c r="I64" s="129">
        <v>1287</v>
      </c>
      <c r="J64" s="127">
        <v>1457</v>
      </c>
      <c r="K64" s="128">
        <v>8329</v>
      </c>
      <c r="L64" s="127">
        <v>8005</v>
      </c>
      <c r="M64" s="126">
        <f t="shared" si="23"/>
        <v>19078</v>
      </c>
      <c r="N64" s="132">
        <f t="shared" si="24"/>
        <v>-0.3328441136387462</v>
      </c>
      <c r="O64" s="131">
        <v>8504</v>
      </c>
      <c r="P64" s="127">
        <v>8875</v>
      </c>
      <c r="Q64" s="128">
        <v>53325</v>
      </c>
      <c r="R64" s="127">
        <v>52585</v>
      </c>
      <c r="S64" s="126">
        <f t="shared" si="25"/>
        <v>123289</v>
      </c>
      <c r="T64" s="130">
        <f t="shared" si="26"/>
        <v>0.00324692357487368</v>
      </c>
      <c r="U64" s="129">
        <v>15964</v>
      </c>
      <c r="V64" s="127">
        <v>26916</v>
      </c>
      <c r="W64" s="128">
        <v>82221</v>
      </c>
      <c r="X64" s="127">
        <v>80063</v>
      </c>
      <c r="Y64" s="126">
        <f t="shared" si="27"/>
        <v>205164</v>
      </c>
      <c r="Z64" s="125">
        <f t="shared" si="28"/>
        <v>-0.3990709871127488</v>
      </c>
    </row>
    <row r="65" spans="1:2" ht="17.25" thickTop="1">
      <c r="A65" s="124" t="s">
        <v>391</v>
      </c>
      <c r="B65" s="124"/>
    </row>
    <row r="66" spans="1:2" ht="16.5">
      <c r="A66" s="124" t="s">
        <v>145</v>
      </c>
      <c r="B66" s="124"/>
    </row>
    <row r="67" spans="2:3" ht="13.5">
      <c r="B67" s="360"/>
      <c r="C67" s="360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5:Z65536 N65:N65536 Z3 N3 N5:N8 Z5:Z8">
    <cfRule type="cellIs" priority="3" dxfId="101" operator="lessThan" stopIfTrue="1">
      <formula>0</formula>
    </cfRule>
  </conditionalFormatting>
  <conditionalFormatting sqref="N9:N64 Z9:Z64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conditionalFormatting sqref="H6:H8">
    <cfRule type="cellIs" priority="2" dxfId="101" operator="lessThan" stopIfTrue="1">
      <formula>0</formula>
    </cfRule>
  </conditionalFormatting>
  <conditionalFormatting sqref="T6:T8">
    <cfRule type="cellIs" priority="1" dxfId="10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1"/>
  <sheetViews>
    <sheetView showGridLines="0" zoomScale="80" zoomScaleNormal="80" zoomScalePageLayoutView="0" workbookViewId="0" topLeftCell="A1">
      <selection activeCell="B1" sqref="B1"/>
    </sheetView>
  </sheetViews>
  <sheetFormatPr defaultColWidth="8.00390625" defaultRowHeight="15"/>
  <cols>
    <col min="1" max="1" width="30.28125" style="123" customWidth="1"/>
    <col min="2" max="2" width="40.421875" style="123" bestFit="1" customWidth="1"/>
    <col min="3" max="3" width="9.57421875" style="123" customWidth="1"/>
    <col min="4" max="4" width="10.421875" style="123" customWidth="1"/>
    <col min="5" max="5" width="8.57421875" style="123" bestFit="1" customWidth="1"/>
    <col min="6" max="6" width="10.57421875" style="123" bestFit="1" customWidth="1"/>
    <col min="7" max="7" width="10.00390625" style="123" customWidth="1"/>
    <col min="8" max="8" width="10.7109375" style="123" customWidth="1"/>
    <col min="9" max="9" width="9.421875" style="123" customWidth="1"/>
    <col min="10" max="10" width="11.57421875" style="123" bestFit="1" customWidth="1"/>
    <col min="11" max="11" width="9.00390625" style="123" bestFit="1" customWidth="1"/>
    <col min="12" max="12" width="10.57421875" style="123" bestFit="1" customWidth="1"/>
    <col min="13" max="13" width="9.8515625" style="123" customWidth="1"/>
    <col min="14" max="14" width="10.00390625" style="123" customWidth="1"/>
    <col min="15" max="15" width="10.421875" style="123" customWidth="1"/>
    <col min="16" max="16" width="12.421875" style="123" bestFit="1" customWidth="1"/>
    <col min="17" max="17" width="9.421875" style="123" customWidth="1"/>
    <col min="18" max="18" width="10.57421875" style="123" bestFit="1" customWidth="1"/>
    <col min="19" max="19" width="11.8515625" style="123" customWidth="1"/>
    <col min="20" max="20" width="10.140625" style="123" customWidth="1"/>
    <col min="21" max="21" width="10.28125" style="123" customWidth="1"/>
    <col min="22" max="22" width="11.57421875" style="123" bestFit="1" customWidth="1"/>
    <col min="23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1:2" ht="18.75" thickBot="1">
      <c r="A1" s="468" t="s">
        <v>28</v>
      </c>
      <c r="B1" s="506"/>
    </row>
    <row r="2" ht="5.25" customHeight="1" thickBot="1"/>
    <row r="3" spans="1:26" ht="24.75" customHeight="1" thickTop="1">
      <c r="A3" s="589" t="s">
        <v>123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1"/>
    </row>
    <row r="4" spans="1:26" ht="21" customHeight="1" thickBot="1">
      <c r="A4" s="603" t="s">
        <v>45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5"/>
    </row>
    <row r="5" spans="1:26" s="169" customFormat="1" ht="19.5" customHeight="1" thickBot="1" thickTop="1">
      <c r="A5" s="674" t="s">
        <v>120</v>
      </c>
      <c r="B5" s="686" t="s">
        <v>121</v>
      </c>
      <c r="C5" s="689" t="s">
        <v>36</v>
      </c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/>
      <c r="O5" s="692" t="s">
        <v>35</v>
      </c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1"/>
    </row>
    <row r="6" spans="1:26" s="168" customFormat="1" ht="26.25" customHeight="1" thickBot="1">
      <c r="A6" s="675"/>
      <c r="B6" s="687"/>
      <c r="C6" s="682" t="s">
        <v>155</v>
      </c>
      <c r="D6" s="683"/>
      <c r="E6" s="683"/>
      <c r="F6" s="683"/>
      <c r="G6" s="684"/>
      <c r="H6" s="693" t="s">
        <v>34</v>
      </c>
      <c r="I6" s="682" t="s">
        <v>155</v>
      </c>
      <c r="J6" s="683"/>
      <c r="K6" s="683"/>
      <c r="L6" s="683"/>
      <c r="M6" s="684"/>
      <c r="N6" s="693" t="s">
        <v>33</v>
      </c>
      <c r="O6" s="685" t="s">
        <v>157</v>
      </c>
      <c r="P6" s="683"/>
      <c r="Q6" s="683"/>
      <c r="R6" s="683"/>
      <c r="S6" s="684"/>
      <c r="T6" s="693" t="s">
        <v>34</v>
      </c>
      <c r="U6" s="685" t="s">
        <v>158</v>
      </c>
      <c r="V6" s="683"/>
      <c r="W6" s="683"/>
      <c r="X6" s="683"/>
      <c r="Y6" s="684"/>
      <c r="Z6" s="693" t="s">
        <v>33</v>
      </c>
    </row>
    <row r="7" spans="1:26" s="163" customFormat="1" ht="26.25" customHeight="1">
      <c r="A7" s="676"/>
      <c r="B7" s="687"/>
      <c r="C7" s="586" t="s">
        <v>22</v>
      </c>
      <c r="D7" s="602"/>
      <c r="E7" s="581" t="s">
        <v>21</v>
      </c>
      <c r="F7" s="602"/>
      <c r="G7" s="583" t="s">
        <v>17</v>
      </c>
      <c r="H7" s="597"/>
      <c r="I7" s="696" t="s">
        <v>22</v>
      </c>
      <c r="J7" s="602"/>
      <c r="K7" s="581" t="s">
        <v>21</v>
      </c>
      <c r="L7" s="602"/>
      <c r="M7" s="583" t="s">
        <v>17</v>
      </c>
      <c r="N7" s="597"/>
      <c r="O7" s="696" t="s">
        <v>22</v>
      </c>
      <c r="P7" s="602"/>
      <c r="Q7" s="581" t="s">
        <v>21</v>
      </c>
      <c r="R7" s="602"/>
      <c r="S7" s="583" t="s">
        <v>17</v>
      </c>
      <c r="T7" s="597"/>
      <c r="U7" s="696" t="s">
        <v>22</v>
      </c>
      <c r="V7" s="602"/>
      <c r="W7" s="581" t="s">
        <v>21</v>
      </c>
      <c r="X7" s="602"/>
      <c r="Y7" s="583" t="s">
        <v>17</v>
      </c>
      <c r="Z7" s="597"/>
    </row>
    <row r="8" spans="1:26" s="163" customFormat="1" ht="19.5" customHeight="1" thickBot="1">
      <c r="A8" s="677"/>
      <c r="B8" s="688"/>
      <c r="C8" s="166" t="s">
        <v>31</v>
      </c>
      <c r="D8" s="164" t="s">
        <v>30</v>
      </c>
      <c r="E8" s="165" t="s">
        <v>31</v>
      </c>
      <c r="F8" s="361" t="s">
        <v>30</v>
      </c>
      <c r="G8" s="695"/>
      <c r="H8" s="694"/>
      <c r="I8" s="166" t="s">
        <v>31</v>
      </c>
      <c r="J8" s="164" t="s">
        <v>30</v>
      </c>
      <c r="K8" s="165" t="s">
        <v>31</v>
      </c>
      <c r="L8" s="361" t="s">
        <v>30</v>
      </c>
      <c r="M8" s="695"/>
      <c r="N8" s="694"/>
      <c r="O8" s="166" t="s">
        <v>31</v>
      </c>
      <c r="P8" s="164" t="s">
        <v>30</v>
      </c>
      <c r="Q8" s="165" t="s">
        <v>31</v>
      </c>
      <c r="R8" s="361" t="s">
        <v>30</v>
      </c>
      <c r="S8" s="695"/>
      <c r="T8" s="694"/>
      <c r="U8" s="166" t="s">
        <v>31</v>
      </c>
      <c r="V8" s="164" t="s">
        <v>30</v>
      </c>
      <c r="W8" s="165" t="s">
        <v>31</v>
      </c>
      <c r="X8" s="361" t="s">
        <v>30</v>
      </c>
      <c r="Y8" s="695"/>
      <c r="Z8" s="694"/>
    </row>
    <row r="9" spans="1:26" s="152" customFormat="1" ht="18" customHeight="1" thickBot="1" thickTop="1">
      <c r="A9" s="162" t="s">
        <v>24</v>
      </c>
      <c r="B9" s="355"/>
      <c r="C9" s="161">
        <f>SUM(C10:C58)</f>
        <v>15225.129</v>
      </c>
      <c r="D9" s="155">
        <f>SUM(D10:D58)</f>
        <v>15225.128999999997</v>
      </c>
      <c r="E9" s="156">
        <f>SUM(E10:E58)</f>
        <v>1540.7510000000002</v>
      </c>
      <c r="F9" s="155">
        <f>SUM(F10:F58)</f>
        <v>1540.7509999999995</v>
      </c>
      <c r="G9" s="154">
        <f aca="true" t="shared" si="0" ref="G9:G20">SUM(C9:F9)</f>
        <v>33531.759999999995</v>
      </c>
      <c r="H9" s="158">
        <f aca="true" t="shared" si="1" ref="H9:H58">G9/$G$9</f>
        <v>1</v>
      </c>
      <c r="I9" s="157">
        <f>SUM(I10:I58)</f>
        <v>13366.861999999997</v>
      </c>
      <c r="J9" s="155">
        <f>SUM(J10:J58)</f>
        <v>13366.862</v>
      </c>
      <c r="K9" s="156">
        <f>SUM(K10:K58)</f>
        <v>1316.7149999999997</v>
      </c>
      <c r="L9" s="155">
        <f>SUM(L10:L58)</f>
        <v>1316.7149999999997</v>
      </c>
      <c r="M9" s="154">
        <f aca="true" t="shared" si="2" ref="M9:M20">SUM(I9:L9)</f>
        <v>29367.153999999995</v>
      </c>
      <c r="N9" s="160">
        <f aca="true" t="shared" si="3" ref="N9:N20">IF(ISERROR(G9/M9-1),"         /0",(G9/M9-1))</f>
        <v>0.1418116988796394</v>
      </c>
      <c r="O9" s="159">
        <f>SUM(O10:O58)</f>
        <v>133278.78799999997</v>
      </c>
      <c r="P9" s="155">
        <f>SUM(P10:P58)</f>
        <v>133278.7880000001</v>
      </c>
      <c r="Q9" s="156">
        <f>SUM(Q10:Q58)</f>
        <v>12441.533599999995</v>
      </c>
      <c r="R9" s="155">
        <f>SUM(R10:R58)</f>
        <v>12441.533599999993</v>
      </c>
      <c r="S9" s="154">
        <f aca="true" t="shared" si="4" ref="S9:S20">SUM(O9:R9)</f>
        <v>291440.64320000005</v>
      </c>
      <c r="T9" s="158">
        <f aca="true" t="shared" si="5" ref="T9:T58">S9/$S$9</f>
        <v>1</v>
      </c>
      <c r="U9" s="157">
        <f>SUM(U10:U58)</f>
        <v>120960.06800000007</v>
      </c>
      <c r="V9" s="155">
        <f>SUM(V10:V58)</f>
        <v>120960.06799999997</v>
      </c>
      <c r="W9" s="156">
        <f>SUM(W10:W58)</f>
        <v>11542.732</v>
      </c>
      <c r="X9" s="155">
        <f>SUM(X10:X58)</f>
        <v>11542.731999999998</v>
      </c>
      <c r="Y9" s="154">
        <f aca="true" t="shared" si="6" ref="Y9:Y20">SUM(U9:X9)</f>
        <v>265005.60000000003</v>
      </c>
      <c r="Z9" s="153">
        <f>IF(ISERROR(S9/Y9-1),"         /0",(S9/Y9-1))</f>
        <v>0.09975277201689337</v>
      </c>
    </row>
    <row r="10" spans="1:26" ht="18.75" customHeight="1" thickTop="1">
      <c r="A10" s="151" t="s">
        <v>393</v>
      </c>
      <c r="B10" s="356" t="s">
        <v>394</v>
      </c>
      <c r="C10" s="149">
        <v>7295.961000000002</v>
      </c>
      <c r="D10" s="145">
        <v>5776.5210000000025</v>
      </c>
      <c r="E10" s="146">
        <v>326.49300000000005</v>
      </c>
      <c r="F10" s="145">
        <v>126.58500000000001</v>
      </c>
      <c r="G10" s="144">
        <f t="shared" si="0"/>
        <v>13525.560000000003</v>
      </c>
      <c r="H10" s="148">
        <f t="shared" si="1"/>
        <v>0.4033656449885125</v>
      </c>
      <c r="I10" s="147">
        <v>6407.513000000001</v>
      </c>
      <c r="J10" s="145">
        <v>5131.139000000001</v>
      </c>
      <c r="K10" s="146">
        <v>362.65599999999995</v>
      </c>
      <c r="L10" s="145">
        <v>127.94500000000001</v>
      </c>
      <c r="M10" s="144">
        <f t="shared" si="2"/>
        <v>12029.253</v>
      </c>
      <c r="N10" s="150">
        <f t="shared" si="3"/>
        <v>0.12438902066487434</v>
      </c>
      <c r="O10" s="149">
        <v>63741.23199999996</v>
      </c>
      <c r="P10" s="145">
        <v>50630.63700000002</v>
      </c>
      <c r="Q10" s="146">
        <v>3387.2910000000006</v>
      </c>
      <c r="R10" s="145">
        <v>848.1509999999989</v>
      </c>
      <c r="S10" s="144">
        <f t="shared" si="4"/>
        <v>118607.31099999997</v>
      </c>
      <c r="T10" s="148">
        <f t="shared" si="5"/>
        <v>0.4069690133047303</v>
      </c>
      <c r="U10" s="147">
        <v>56835.00100000006</v>
      </c>
      <c r="V10" s="145">
        <v>45425.68799999999</v>
      </c>
      <c r="W10" s="146">
        <v>2837.758000000002</v>
      </c>
      <c r="X10" s="145">
        <v>1090.8970000000002</v>
      </c>
      <c r="Y10" s="144">
        <f t="shared" si="6"/>
        <v>106189.34400000004</v>
      </c>
      <c r="Z10" s="143">
        <f aca="true" t="shared" si="7" ref="Z10:Z20">IF(ISERROR(S10/Y10-1),"         /0",IF(S10/Y10&gt;5,"  *  ",(S10/Y10-1)))</f>
        <v>0.11694174323178719</v>
      </c>
    </row>
    <row r="11" spans="1:26" ht="18.75" customHeight="1">
      <c r="A11" s="151" t="s">
        <v>395</v>
      </c>
      <c r="B11" s="356" t="s">
        <v>396</v>
      </c>
      <c r="C11" s="149">
        <v>1542.9239999999998</v>
      </c>
      <c r="D11" s="145">
        <v>1466.695</v>
      </c>
      <c r="E11" s="146">
        <v>30.729</v>
      </c>
      <c r="F11" s="145">
        <v>28.639</v>
      </c>
      <c r="G11" s="144">
        <f t="shared" si="0"/>
        <v>3068.9869999999996</v>
      </c>
      <c r="H11" s="148">
        <f>G11/$G$9</f>
        <v>0.0915247812819846</v>
      </c>
      <c r="I11" s="147">
        <v>1358.1629999999996</v>
      </c>
      <c r="J11" s="145">
        <v>1482.0880000000002</v>
      </c>
      <c r="K11" s="146">
        <v>31.496000000000002</v>
      </c>
      <c r="L11" s="145">
        <v>68.562</v>
      </c>
      <c r="M11" s="144">
        <f t="shared" si="2"/>
        <v>2940.3089999999997</v>
      </c>
      <c r="N11" s="150">
        <f t="shared" si="3"/>
        <v>0.043763427585332026</v>
      </c>
      <c r="O11" s="149">
        <v>13476.321000000007</v>
      </c>
      <c r="P11" s="145">
        <v>13841.270999999999</v>
      </c>
      <c r="Q11" s="146">
        <v>286.449</v>
      </c>
      <c r="R11" s="145">
        <v>1095.9589999999998</v>
      </c>
      <c r="S11" s="144">
        <f t="shared" si="4"/>
        <v>28700.000000000004</v>
      </c>
      <c r="T11" s="148">
        <f>S11/$S$9</f>
        <v>0.09847631299765125</v>
      </c>
      <c r="U11" s="147">
        <v>11984.034</v>
      </c>
      <c r="V11" s="145">
        <v>14057.988000000003</v>
      </c>
      <c r="W11" s="146">
        <v>552.0850000000002</v>
      </c>
      <c r="X11" s="145">
        <v>453.4419999999999</v>
      </c>
      <c r="Y11" s="144">
        <f t="shared" si="6"/>
        <v>27047.549000000003</v>
      </c>
      <c r="Z11" s="143">
        <f t="shared" si="7"/>
        <v>0.06109429730582994</v>
      </c>
    </row>
    <row r="12" spans="1:26" ht="18.75" customHeight="1">
      <c r="A12" s="142" t="s">
        <v>397</v>
      </c>
      <c r="B12" s="357" t="s">
        <v>398</v>
      </c>
      <c r="C12" s="140">
        <v>1486.763</v>
      </c>
      <c r="D12" s="136">
        <v>1360.6619999999994</v>
      </c>
      <c r="E12" s="137">
        <v>47.561</v>
      </c>
      <c r="F12" s="136">
        <v>16.877</v>
      </c>
      <c r="G12" s="135">
        <f t="shared" si="0"/>
        <v>2911.8629999999994</v>
      </c>
      <c r="H12" s="139">
        <f t="shared" si="1"/>
        <v>0.0868389550682696</v>
      </c>
      <c r="I12" s="138">
        <v>1367.2269999999999</v>
      </c>
      <c r="J12" s="136">
        <v>977.497</v>
      </c>
      <c r="K12" s="137">
        <v>42.361</v>
      </c>
      <c r="L12" s="136">
        <v>16.048000000000002</v>
      </c>
      <c r="M12" s="135">
        <f t="shared" si="2"/>
        <v>2403.133</v>
      </c>
      <c r="N12" s="141">
        <f t="shared" si="3"/>
        <v>0.2116944838259054</v>
      </c>
      <c r="O12" s="140">
        <v>13027.433999999997</v>
      </c>
      <c r="P12" s="136">
        <v>10355.277000000004</v>
      </c>
      <c r="Q12" s="137">
        <v>488.0359999999999</v>
      </c>
      <c r="R12" s="136">
        <v>155.65199999999996</v>
      </c>
      <c r="S12" s="135">
        <f t="shared" si="4"/>
        <v>24026.399</v>
      </c>
      <c r="T12" s="139">
        <f t="shared" si="5"/>
        <v>0.08244011108468484</v>
      </c>
      <c r="U12" s="138">
        <v>11171.997000000003</v>
      </c>
      <c r="V12" s="136">
        <v>8586.889000000001</v>
      </c>
      <c r="W12" s="137">
        <v>404.31100000000015</v>
      </c>
      <c r="X12" s="136">
        <v>153.91400000000002</v>
      </c>
      <c r="Y12" s="135">
        <f t="shared" si="6"/>
        <v>20317.111000000008</v>
      </c>
      <c r="Z12" s="134">
        <f t="shared" si="7"/>
        <v>0.18256965766441846</v>
      </c>
    </row>
    <row r="13" spans="1:26" ht="18.75" customHeight="1">
      <c r="A13" s="142" t="s">
        <v>401</v>
      </c>
      <c r="B13" s="357" t="s">
        <v>402</v>
      </c>
      <c r="C13" s="140">
        <v>1027.586</v>
      </c>
      <c r="D13" s="136">
        <v>1470.7209999999998</v>
      </c>
      <c r="E13" s="137">
        <v>5.419</v>
      </c>
      <c r="F13" s="136">
        <v>13.410000000000002</v>
      </c>
      <c r="G13" s="135">
        <f t="shared" si="0"/>
        <v>2517.1359999999995</v>
      </c>
      <c r="H13" s="139">
        <f t="shared" si="1"/>
        <v>0.07506721985365516</v>
      </c>
      <c r="I13" s="138">
        <v>889.9960000000001</v>
      </c>
      <c r="J13" s="136">
        <v>1256.6810000000003</v>
      </c>
      <c r="K13" s="137">
        <v>5.537000000000001</v>
      </c>
      <c r="L13" s="136">
        <v>10.500000000000002</v>
      </c>
      <c r="M13" s="135">
        <f t="shared" si="2"/>
        <v>2162.7140000000004</v>
      </c>
      <c r="N13" s="141">
        <f t="shared" si="3"/>
        <v>0.1638783491483382</v>
      </c>
      <c r="O13" s="140">
        <v>9264.985</v>
      </c>
      <c r="P13" s="136">
        <v>12476.955000000004</v>
      </c>
      <c r="Q13" s="137">
        <v>82.87400000000007</v>
      </c>
      <c r="R13" s="136">
        <v>94.66000000000007</v>
      </c>
      <c r="S13" s="135">
        <f t="shared" si="4"/>
        <v>21919.474000000002</v>
      </c>
      <c r="T13" s="139">
        <f t="shared" si="5"/>
        <v>0.07521076593616301</v>
      </c>
      <c r="U13" s="138">
        <v>8387.834000000003</v>
      </c>
      <c r="V13" s="136">
        <v>10992.381</v>
      </c>
      <c r="W13" s="137">
        <v>144.80500000000004</v>
      </c>
      <c r="X13" s="136">
        <v>141.75500000000002</v>
      </c>
      <c r="Y13" s="135">
        <f t="shared" si="6"/>
        <v>19666.775000000005</v>
      </c>
      <c r="Z13" s="134">
        <f t="shared" si="7"/>
        <v>0.11454338598982283</v>
      </c>
    </row>
    <row r="14" spans="1:26" ht="18.75" customHeight="1">
      <c r="A14" s="142" t="s">
        <v>403</v>
      </c>
      <c r="B14" s="357" t="s">
        <v>404</v>
      </c>
      <c r="C14" s="140">
        <v>131.356</v>
      </c>
      <c r="D14" s="136">
        <v>945.32</v>
      </c>
      <c r="E14" s="137">
        <v>50.631</v>
      </c>
      <c r="F14" s="136">
        <v>271.902</v>
      </c>
      <c r="G14" s="135">
        <f aca="true" t="shared" si="8" ref="G14:G19">SUM(C14:F14)</f>
        <v>1399.209</v>
      </c>
      <c r="H14" s="139">
        <f aca="true" t="shared" si="9" ref="H14:H19">G14/$G$9</f>
        <v>0.041727872321643725</v>
      </c>
      <c r="I14" s="138">
        <v>208.96499999999997</v>
      </c>
      <c r="J14" s="136">
        <v>786.3910000000001</v>
      </c>
      <c r="K14" s="137">
        <v>28.612</v>
      </c>
      <c r="L14" s="136">
        <v>205.124</v>
      </c>
      <c r="M14" s="135">
        <f aca="true" t="shared" si="10" ref="M14:M19">SUM(I14:L14)</f>
        <v>1229.0919999999999</v>
      </c>
      <c r="N14" s="141">
        <f aca="true" t="shared" si="11" ref="N14:N19">IF(ISERROR(G14/M14-1),"         /0",(G14/M14-1))</f>
        <v>0.13840867892720832</v>
      </c>
      <c r="O14" s="140">
        <v>1330.3450000000003</v>
      </c>
      <c r="P14" s="136">
        <v>9600.894999999997</v>
      </c>
      <c r="Q14" s="137">
        <v>401.0739999999999</v>
      </c>
      <c r="R14" s="136">
        <v>2328.1510000000003</v>
      </c>
      <c r="S14" s="135">
        <f aca="true" t="shared" si="12" ref="S14:S19">SUM(O14:R14)</f>
        <v>13660.464999999998</v>
      </c>
      <c r="T14" s="139">
        <f aca="true" t="shared" si="13" ref="T14:T19">S14/$S$9</f>
        <v>0.04687220303252473</v>
      </c>
      <c r="U14" s="138">
        <v>2060.474000000001</v>
      </c>
      <c r="V14" s="136">
        <v>8190.473999999998</v>
      </c>
      <c r="W14" s="137">
        <v>265.8980000000001</v>
      </c>
      <c r="X14" s="136">
        <v>2155.422</v>
      </c>
      <c r="Y14" s="135">
        <f aca="true" t="shared" si="14" ref="Y14:Y19">SUM(U14:X14)</f>
        <v>12672.268</v>
      </c>
      <c r="Z14" s="134">
        <f t="shared" si="7"/>
        <v>0.07798106858219844</v>
      </c>
    </row>
    <row r="15" spans="1:26" ht="18.75" customHeight="1">
      <c r="A15" s="142" t="s">
        <v>430</v>
      </c>
      <c r="B15" s="357" t="s">
        <v>431</v>
      </c>
      <c r="C15" s="140">
        <v>854.082</v>
      </c>
      <c r="D15" s="136">
        <v>464.36600000000004</v>
      </c>
      <c r="E15" s="137">
        <v>37.662</v>
      </c>
      <c r="F15" s="136">
        <v>26.874999999999996</v>
      </c>
      <c r="G15" s="135">
        <f t="shared" si="8"/>
        <v>1382.9850000000001</v>
      </c>
      <c r="H15" s="139">
        <f t="shared" si="9"/>
        <v>0.04124403252319593</v>
      </c>
      <c r="I15" s="138">
        <v>927.8409999999999</v>
      </c>
      <c r="J15" s="136">
        <v>708.929</v>
      </c>
      <c r="K15" s="137">
        <v>5.033</v>
      </c>
      <c r="L15" s="136">
        <v>1.7400000000000002</v>
      </c>
      <c r="M15" s="135">
        <f t="shared" si="10"/>
        <v>1643.543</v>
      </c>
      <c r="N15" s="141">
        <f t="shared" si="11"/>
        <v>-0.1585343370997898</v>
      </c>
      <c r="O15" s="140">
        <v>8379.184000000001</v>
      </c>
      <c r="P15" s="136">
        <v>5283.9079999999985</v>
      </c>
      <c r="Q15" s="137">
        <v>121.922</v>
      </c>
      <c r="R15" s="136">
        <v>112.815</v>
      </c>
      <c r="S15" s="135">
        <f t="shared" si="12"/>
        <v>13897.829000000002</v>
      </c>
      <c r="T15" s="139">
        <f t="shared" si="13"/>
        <v>0.04768665360947158</v>
      </c>
      <c r="U15" s="138">
        <v>7563.818000000006</v>
      </c>
      <c r="V15" s="136">
        <v>5465.382</v>
      </c>
      <c r="W15" s="137">
        <v>57.217</v>
      </c>
      <c r="X15" s="136">
        <v>27.092999999999996</v>
      </c>
      <c r="Y15" s="135">
        <f t="shared" si="14"/>
        <v>13113.510000000006</v>
      </c>
      <c r="Z15" s="134">
        <f t="shared" si="7"/>
        <v>0.059809997475885224</v>
      </c>
    </row>
    <row r="16" spans="1:26" ht="18.75" customHeight="1">
      <c r="A16" s="142" t="s">
        <v>399</v>
      </c>
      <c r="B16" s="357" t="s">
        <v>491</v>
      </c>
      <c r="C16" s="140">
        <v>392.94</v>
      </c>
      <c r="D16" s="136">
        <v>627.81</v>
      </c>
      <c r="E16" s="137">
        <v>15.113</v>
      </c>
      <c r="F16" s="136">
        <v>19.799000000000003</v>
      </c>
      <c r="G16" s="135">
        <f t="shared" si="8"/>
        <v>1055.662</v>
      </c>
      <c r="H16" s="139">
        <f t="shared" si="9"/>
        <v>0.03148245126411498</v>
      </c>
      <c r="I16" s="138">
        <v>189.57299999999998</v>
      </c>
      <c r="J16" s="136">
        <v>533.24</v>
      </c>
      <c r="K16" s="137">
        <v>8.126</v>
      </c>
      <c r="L16" s="136">
        <v>12.062000000000001</v>
      </c>
      <c r="M16" s="135">
        <f t="shared" si="10"/>
        <v>743.001</v>
      </c>
      <c r="N16" s="141">
        <f t="shared" si="11"/>
        <v>0.42080831654331563</v>
      </c>
      <c r="O16" s="140">
        <v>3156.6200000000003</v>
      </c>
      <c r="P16" s="136">
        <v>5556.477999999999</v>
      </c>
      <c r="Q16" s="137">
        <v>26.889000000000006</v>
      </c>
      <c r="R16" s="136">
        <v>44.49399999999999</v>
      </c>
      <c r="S16" s="135">
        <f t="shared" si="12"/>
        <v>8784.481</v>
      </c>
      <c r="T16" s="139">
        <f t="shared" si="13"/>
        <v>0.030141578413864816</v>
      </c>
      <c r="U16" s="138">
        <v>3170.625999999998</v>
      </c>
      <c r="V16" s="136">
        <v>4839.045999999999</v>
      </c>
      <c r="W16" s="137">
        <v>26.804999999999996</v>
      </c>
      <c r="X16" s="136">
        <v>40.375</v>
      </c>
      <c r="Y16" s="135">
        <f t="shared" si="14"/>
        <v>8076.851999999997</v>
      </c>
      <c r="Z16" s="134">
        <f>IF(ISERROR(S16/Y16-1),"         /0",IF(S16/Y16&gt;5,"  *  ",(S16/Y16-1)))</f>
        <v>0.08761198050923835</v>
      </c>
    </row>
    <row r="17" spans="1:26" ht="18.75" customHeight="1">
      <c r="A17" s="142" t="s">
        <v>470</v>
      </c>
      <c r="B17" s="357" t="s">
        <v>470</v>
      </c>
      <c r="C17" s="140">
        <v>196.23600000000002</v>
      </c>
      <c r="D17" s="136">
        <v>209.172</v>
      </c>
      <c r="E17" s="137">
        <v>118.87400000000001</v>
      </c>
      <c r="F17" s="136">
        <v>312.7369999999999</v>
      </c>
      <c r="G17" s="135">
        <f t="shared" si="8"/>
        <v>837.019</v>
      </c>
      <c r="H17" s="139">
        <f t="shared" si="9"/>
        <v>0.02496197634720039</v>
      </c>
      <c r="I17" s="138">
        <v>84.063</v>
      </c>
      <c r="J17" s="136">
        <v>165.14700000000002</v>
      </c>
      <c r="K17" s="137">
        <v>67.61399999999999</v>
      </c>
      <c r="L17" s="136">
        <v>126.92400000000002</v>
      </c>
      <c r="M17" s="135">
        <f t="shared" si="10"/>
        <v>443.74800000000005</v>
      </c>
      <c r="N17" s="141">
        <f t="shared" si="11"/>
        <v>0.8862485014016963</v>
      </c>
      <c r="O17" s="140">
        <v>1696.4909999999993</v>
      </c>
      <c r="P17" s="136">
        <v>1906.6439999999996</v>
      </c>
      <c r="Q17" s="137">
        <v>732.2170000000003</v>
      </c>
      <c r="R17" s="136">
        <v>1773.5266000000008</v>
      </c>
      <c r="S17" s="135">
        <f t="shared" si="12"/>
        <v>6108.8786</v>
      </c>
      <c r="T17" s="139">
        <f t="shared" si="13"/>
        <v>0.020960970072413012</v>
      </c>
      <c r="U17" s="138">
        <v>728.0480000000001</v>
      </c>
      <c r="V17" s="136">
        <v>1895.993000000001</v>
      </c>
      <c r="W17" s="137">
        <v>447.9599999999999</v>
      </c>
      <c r="X17" s="136">
        <v>852.6489999999983</v>
      </c>
      <c r="Y17" s="135">
        <f t="shared" si="14"/>
        <v>3924.6499999999996</v>
      </c>
      <c r="Z17" s="134">
        <f>IF(ISERROR(S17/Y17-1),"         /0",IF(S17/Y17&gt;5,"  *  ",(S17/Y17-1)))</f>
        <v>0.5565409909163876</v>
      </c>
    </row>
    <row r="18" spans="1:26" ht="18.75" customHeight="1">
      <c r="A18" s="142" t="s">
        <v>405</v>
      </c>
      <c r="B18" s="357" t="s">
        <v>406</v>
      </c>
      <c r="C18" s="140">
        <v>255.493</v>
      </c>
      <c r="D18" s="136">
        <v>343.6819999999999</v>
      </c>
      <c r="E18" s="137">
        <v>17.951999999999998</v>
      </c>
      <c r="F18" s="136">
        <v>9.391</v>
      </c>
      <c r="G18" s="135">
        <f t="shared" si="8"/>
        <v>626.5179999999999</v>
      </c>
      <c r="H18" s="139">
        <f t="shared" si="9"/>
        <v>0.018684316003693215</v>
      </c>
      <c r="I18" s="138">
        <v>174.89700000000002</v>
      </c>
      <c r="J18" s="136">
        <v>257.492</v>
      </c>
      <c r="K18" s="137">
        <v>19.435</v>
      </c>
      <c r="L18" s="136">
        <v>8.965</v>
      </c>
      <c r="M18" s="135">
        <f t="shared" si="10"/>
        <v>460.789</v>
      </c>
      <c r="N18" s="141">
        <f t="shared" si="11"/>
        <v>0.35966353363470027</v>
      </c>
      <c r="O18" s="140">
        <v>1528.5269999999998</v>
      </c>
      <c r="P18" s="136">
        <v>2591.034999999999</v>
      </c>
      <c r="Q18" s="137">
        <v>78.72899999999997</v>
      </c>
      <c r="R18" s="136">
        <v>81.51799999999997</v>
      </c>
      <c r="S18" s="135">
        <f t="shared" si="12"/>
        <v>4279.808999999999</v>
      </c>
      <c r="T18" s="139">
        <f t="shared" si="13"/>
        <v>0.014685010824186922</v>
      </c>
      <c r="U18" s="138">
        <v>1000.3410000000001</v>
      </c>
      <c r="V18" s="136">
        <v>2079.7949999999996</v>
      </c>
      <c r="W18" s="137">
        <v>228.35699999999997</v>
      </c>
      <c r="X18" s="136">
        <v>91.21300000000002</v>
      </c>
      <c r="Y18" s="135">
        <f t="shared" si="14"/>
        <v>3399.7059999999997</v>
      </c>
      <c r="Z18" s="134">
        <f>IF(ISERROR(S18/Y18-1),"         /0",IF(S18/Y18&gt;5,"  *  ",(S18/Y18-1)))</f>
        <v>0.25887620870745875</v>
      </c>
    </row>
    <row r="19" spans="1:26" ht="18.75" customHeight="1">
      <c r="A19" s="142" t="s">
        <v>413</v>
      </c>
      <c r="B19" s="357" t="s">
        <v>414</v>
      </c>
      <c r="C19" s="140">
        <v>327.67299999999994</v>
      </c>
      <c r="D19" s="136">
        <v>257.622</v>
      </c>
      <c r="E19" s="137">
        <v>1.951</v>
      </c>
      <c r="F19" s="136">
        <v>2.061</v>
      </c>
      <c r="G19" s="135">
        <f t="shared" si="8"/>
        <v>589.307</v>
      </c>
      <c r="H19" s="139">
        <f t="shared" si="9"/>
        <v>0.017574591968927373</v>
      </c>
      <c r="I19" s="138">
        <v>255.93499999999997</v>
      </c>
      <c r="J19" s="136">
        <v>218.55900000000003</v>
      </c>
      <c r="K19" s="137">
        <v>3.1029999999999998</v>
      </c>
      <c r="L19" s="136">
        <v>8.193</v>
      </c>
      <c r="M19" s="135">
        <f t="shared" si="10"/>
        <v>485.79</v>
      </c>
      <c r="N19" s="141">
        <f t="shared" si="11"/>
        <v>0.21309001832067342</v>
      </c>
      <c r="O19" s="140">
        <v>2337.0630000000006</v>
      </c>
      <c r="P19" s="136">
        <v>2145.654</v>
      </c>
      <c r="Q19" s="137">
        <v>31.561000000000003</v>
      </c>
      <c r="R19" s="136">
        <v>38.03499999999999</v>
      </c>
      <c r="S19" s="135">
        <f t="shared" si="12"/>
        <v>4552.313</v>
      </c>
      <c r="T19" s="139">
        <f t="shared" si="13"/>
        <v>0.015620034838023577</v>
      </c>
      <c r="U19" s="138">
        <v>1893.4820000000004</v>
      </c>
      <c r="V19" s="136">
        <v>1571.7539999999997</v>
      </c>
      <c r="W19" s="137">
        <v>35.69500000000001</v>
      </c>
      <c r="X19" s="136">
        <v>42.90900000000003</v>
      </c>
      <c r="Y19" s="135">
        <f t="shared" si="14"/>
        <v>3543.84</v>
      </c>
      <c r="Z19" s="134">
        <f t="shared" si="7"/>
        <v>0.28457069167908244</v>
      </c>
    </row>
    <row r="20" spans="1:26" ht="18.75" customHeight="1">
      <c r="A20" s="142" t="s">
        <v>478</v>
      </c>
      <c r="B20" s="357" t="s">
        <v>478</v>
      </c>
      <c r="C20" s="140">
        <v>110.68299999999998</v>
      </c>
      <c r="D20" s="136">
        <v>44.04099999999999</v>
      </c>
      <c r="E20" s="137">
        <v>299.75</v>
      </c>
      <c r="F20" s="136">
        <v>56.57899999999999</v>
      </c>
      <c r="G20" s="135">
        <f t="shared" si="0"/>
        <v>511.05299999999994</v>
      </c>
      <c r="H20" s="139">
        <f t="shared" si="1"/>
        <v>0.015240864183687346</v>
      </c>
      <c r="I20" s="138">
        <v>110.969</v>
      </c>
      <c r="J20" s="136">
        <v>63.72500000000001</v>
      </c>
      <c r="K20" s="137">
        <v>105.999</v>
      </c>
      <c r="L20" s="136">
        <v>16.623</v>
      </c>
      <c r="M20" s="135">
        <f t="shared" si="2"/>
        <v>297.316</v>
      </c>
      <c r="N20" s="141">
        <f t="shared" si="3"/>
        <v>0.7188883208438159</v>
      </c>
      <c r="O20" s="140">
        <v>1500.8489999999993</v>
      </c>
      <c r="P20" s="136">
        <v>583.6419999999999</v>
      </c>
      <c r="Q20" s="137">
        <v>1737.3119999999994</v>
      </c>
      <c r="R20" s="136">
        <v>376.06799999999987</v>
      </c>
      <c r="S20" s="135">
        <f t="shared" si="4"/>
        <v>4197.870999999998</v>
      </c>
      <c r="T20" s="139">
        <f t="shared" si="5"/>
        <v>0.014403862666193833</v>
      </c>
      <c r="U20" s="138">
        <v>2183.054999999999</v>
      </c>
      <c r="V20" s="136">
        <v>742.7700000000001</v>
      </c>
      <c r="W20" s="137">
        <v>906.9269999999997</v>
      </c>
      <c r="X20" s="136">
        <v>202.423</v>
      </c>
      <c r="Y20" s="135">
        <f t="shared" si="6"/>
        <v>4035.1749999999984</v>
      </c>
      <c r="Z20" s="134">
        <f t="shared" si="7"/>
        <v>0.04031944091644113</v>
      </c>
    </row>
    <row r="21" spans="1:26" ht="18.75" customHeight="1">
      <c r="A21" s="142" t="s">
        <v>409</v>
      </c>
      <c r="B21" s="357" t="s">
        <v>410</v>
      </c>
      <c r="C21" s="140">
        <v>241.333</v>
      </c>
      <c r="D21" s="136">
        <v>199.272</v>
      </c>
      <c r="E21" s="137">
        <v>14.469</v>
      </c>
      <c r="F21" s="136">
        <v>1.553</v>
      </c>
      <c r="G21" s="135">
        <f aca="true" t="shared" si="15" ref="G21:G58">SUM(C21:F21)</f>
        <v>456.627</v>
      </c>
      <c r="H21" s="139">
        <f t="shared" si="1"/>
        <v>0.013617746279944748</v>
      </c>
      <c r="I21" s="138">
        <v>180.82299999999998</v>
      </c>
      <c r="J21" s="136">
        <v>161.33499999999998</v>
      </c>
      <c r="K21" s="137">
        <v>14.701</v>
      </c>
      <c r="L21" s="136">
        <v>4.997</v>
      </c>
      <c r="M21" s="135">
        <f aca="true" t="shared" si="16" ref="M21:M58">SUM(I21:L21)</f>
        <v>361.856</v>
      </c>
      <c r="N21" s="141">
        <f aca="true" t="shared" si="17" ref="N21:N58">IF(ISERROR(G21/M21-1),"         /0",(G21/M21-1))</f>
        <v>0.261902524761231</v>
      </c>
      <c r="O21" s="140">
        <v>1883.4189999999994</v>
      </c>
      <c r="P21" s="136">
        <v>1615.3969999999995</v>
      </c>
      <c r="Q21" s="137">
        <v>173.68699999999998</v>
      </c>
      <c r="R21" s="136">
        <v>35.38999999999999</v>
      </c>
      <c r="S21" s="135">
        <f aca="true" t="shared" si="18" ref="S21:S58">SUM(O21:R21)</f>
        <v>3707.8929999999987</v>
      </c>
      <c r="T21" s="139">
        <f t="shared" si="5"/>
        <v>0.012722635248425084</v>
      </c>
      <c r="U21" s="138">
        <v>2408.4619999999986</v>
      </c>
      <c r="V21" s="136">
        <v>1440.6499999999994</v>
      </c>
      <c r="W21" s="137">
        <v>299.72499999999997</v>
      </c>
      <c r="X21" s="136">
        <v>24.938999999999997</v>
      </c>
      <c r="Y21" s="135">
        <f aca="true" t="shared" si="19" ref="Y21:Y58">SUM(U21:X21)</f>
        <v>4173.775999999999</v>
      </c>
      <c r="Z21" s="134">
        <f aca="true" t="shared" si="20" ref="Z21:Z58">IF(ISERROR(S21/Y21-1),"         /0",IF(S21/Y21&gt;5,"  *  ",(S21/Y21-1)))</f>
        <v>-0.11162146698816622</v>
      </c>
    </row>
    <row r="22" spans="1:26" ht="18.75" customHeight="1">
      <c r="A22" s="142" t="s">
        <v>432</v>
      </c>
      <c r="B22" s="357" t="s">
        <v>433</v>
      </c>
      <c r="C22" s="140">
        <v>129.35500000000002</v>
      </c>
      <c r="D22" s="136">
        <v>138.05200000000002</v>
      </c>
      <c r="E22" s="137">
        <v>93.43700000000004</v>
      </c>
      <c r="F22" s="136">
        <v>87.86799999999997</v>
      </c>
      <c r="G22" s="135">
        <f t="shared" si="15"/>
        <v>448.712</v>
      </c>
      <c r="H22" s="139">
        <f t="shared" si="1"/>
        <v>0.013381701407859298</v>
      </c>
      <c r="I22" s="138">
        <v>114.78400000000002</v>
      </c>
      <c r="J22" s="136">
        <v>69.54999999999998</v>
      </c>
      <c r="K22" s="137">
        <v>131.23899999999998</v>
      </c>
      <c r="L22" s="136">
        <v>88.25099999999998</v>
      </c>
      <c r="M22" s="135">
        <f t="shared" si="16"/>
        <v>403.82399999999996</v>
      </c>
      <c r="N22" s="141">
        <f t="shared" si="17"/>
        <v>0.1111573358690916</v>
      </c>
      <c r="O22" s="140">
        <v>1126.255</v>
      </c>
      <c r="P22" s="136">
        <v>869.8910000000001</v>
      </c>
      <c r="Q22" s="137">
        <v>900.7165999999985</v>
      </c>
      <c r="R22" s="136">
        <v>771.8479999999979</v>
      </c>
      <c r="S22" s="135">
        <f t="shared" si="18"/>
        <v>3668.7105999999967</v>
      </c>
      <c r="T22" s="139">
        <f t="shared" si="5"/>
        <v>0.012588191405693398</v>
      </c>
      <c r="U22" s="138">
        <v>1202.9519999999986</v>
      </c>
      <c r="V22" s="136">
        <v>753.5989999999999</v>
      </c>
      <c r="W22" s="137">
        <v>919.1499999999968</v>
      </c>
      <c r="X22" s="136">
        <v>585.7009999999996</v>
      </c>
      <c r="Y22" s="135">
        <f t="shared" si="19"/>
        <v>3461.401999999995</v>
      </c>
      <c r="Z22" s="134">
        <f t="shared" si="20"/>
        <v>0.05989151216761357</v>
      </c>
    </row>
    <row r="23" spans="1:26" ht="18.75" customHeight="1">
      <c r="A23" s="142" t="s">
        <v>417</v>
      </c>
      <c r="B23" s="357" t="s">
        <v>417</v>
      </c>
      <c r="C23" s="140">
        <v>172.40800000000002</v>
      </c>
      <c r="D23" s="136">
        <v>191.39299999999997</v>
      </c>
      <c r="E23" s="137">
        <v>10.630999999999997</v>
      </c>
      <c r="F23" s="136">
        <v>6.807999999999999</v>
      </c>
      <c r="G23" s="135">
        <f>SUM(C23:F23)</f>
        <v>381.23999999999995</v>
      </c>
      <c r="H23" s="139">
        <f>G23/$G$9</f>
        <v>0.011369519524176483</v>
      </c>
      <c r="I23" s="138">
        <v>67.068</v>
      </c>
      <c r="J23" s="136">
        <v>80.77</v>
      </c>
      <c r="K23" s="137">
        <v>21.09199999999999</v>
      </c>
      <c r="L23" s="136">
        <v>16.252</v>
      </c>
      <c r="M23" s="135">
        <f>SUM(I23:L23)</f>
        <v>185.182</v>
      </c>
      <c r="N23" s="141">
        <f>IF(ISERROR(G23/M23-1),"         /0",(G23/M23-1))</f>
        <v>1.058731410180255</v>
      </c>
      <c r="O23" s="140">
        <v>1004.6780000000002</v>
      </c>
      <c r="P23" s="136">
        <v>1151.6479999999997</v>
      </c>
      <c r="Q23" s="137">
        <v>77.43400000000001</v>
      </c>
      <c r="R23" s="136">
        <v>73.75500000000001</v>
      </c>
      <c r="S23" s="135">
        <f>SUM(O23:R23)</f>
        <v>2307.5150000000003</v>
      </c>
      <c r="T23" s="139">
        <f>S23/$S$9</f>
        <v>0.007917615658075791</v>
      </c>
      <c r="U23" s="138">
        <v>766.5489999999994</v>
      </c>
      <c r="V23" s="136">
        <v>913.202</v>
      </c>
      <c r="W23" s="137">
        <v>244.64900000000003</v>
      </c>
      <c r="X23" s="136">
        <v>231.13099999999991</v>
      </c>
      <c r="Y23" s="135">
        <f>SUM(U23:X23)</f>
        <v>2155.5309999999995</v>
      </c>
      <c r="Z23" s="134">
        <f>IF(ISERROR(S23/Y23-1),"         /0",IF(S23/Y23&gt;5,"  *  ",(S23/Y23-1)))</f>
        <v>0.07050884445642436</v>
      </c>
    </row>
    <row r="24" spans="1:26" ht="18.75" customHeight="1">
      <c r="A24" s="142" t="s">
        <v>473</v>
      </c>
      <c r="B24" s="357" t="s">
        <v>474</v>
      </c>
      <c r="C24" s="140">
        <v>133.56300000000002</v>
      </c>
      <c r="D24" s="136">
        <v>220.935</v>
      </c>
      <c r="E24" s="137">
        <v>2.8299999999999996</v>
      </c>
      <c r="F24" s="136">
        <v>3.145</v>
      </c>
      <c r="G24" s="135">
        <f>SUM(C24:F24)</f>
        <v>360.473</v>
      </c>
      <c r="H24" s="139">
        <f>G24/$G$9</f>
        <v>0.01075019623187092</v>
      </c>
      <c r="I24" s="138">
        <v>92.37799999999999</v>
      </c>
      <c r="J24" s="136">
        <v>135.504</v>
      </c>
      <c r="K24" s="137">
        <v>13.631</v>
      </c>
      <c r="L24" s="136">
        <v>15.971</v>
      </c>
      <c r="M24" s="135">
        <f>SUM(I24:L24)</f>
        <v>257.484</v>
      </c>
      <c r="N24" s="141">
        <f>IF(ISERROR(G24/M24-1),"         /0",(G24/M24-1))</f>
        <v>0.3999821348122603</v>
      </c>
      <c r="O24" s="140">
        <v>999.9480000000001</v>
      </c>
      <c r="P24" s="136">
        <v>1620.4579999999999</v>
      </c>
      <c r="Q24" s="137">
        <v>24.314</v>
      </c>
      <c r="R24" s="136">
        <v>31.840999999999994</v>
      </c>
      <c r="S24" s="135">
        <f>SUM(O24:R24)</f>
        <v>2676.5609999999997</v>
      </c>
      <c r="T24" s="139">
        <f>S24/$S$9</f>
        <v>0.009183897518930536</v>
      </c>
      <c r="U24" s="138">
        <v>802.6290000000002</v>
      </c>
      <c r="V24" s="136">
        <v>1340.2830000000001</v>
      </c>
      <c r="W24" s="137">
        <v>46.968</v>
      </c>
      <c r="X24" s="136">
        <v>64.077</v>
      </c>
      <c r="Y24" s="135">
        <f>SUM(U24:X24)</f>
        <v>2253.9570000000003</v>
      </c>
      <c r="Z24" s="134">
        <f>IF(ISERROR(S24/Y24-1),"         /0",IF(S24/Y24&gt;5,"  *  ",(S24/Y24-1)))</f>
        <v>0.18749426009457992</v>
      </c>
    </row>
    <row r="25" spans="1:26" ht="18.75" customHeight="1">
      <c r="A25" s="142" t="s">
        <v>407</v>
      </c>
      <c r="B25" s="357" t="s">
        <v>408</v>
      </c>
      <c r="C25" s="140">
        <v>168.121</v>
      </c>
      <c r="D25" s="136">
        <v>172.48399999999998</v>
      </c>
      <c r="E25" s="137">
        <v>0.08</v>
      </c>
      <c r="F25" s="136">
        <v>1.021</v>
      </c>
      <c r="G25" s="135">
        <f>SUM(C25:F25)</f>
        <v>341.706</v>
      </c>
      <c r="H25" s="139">
        <f>G25/$G$9</f>
        <v>0.01019051788513338</v>
      </c>
      <c r="I25" s="138">
        <v>110.17999999999999</v>
      </c>
      <c r="J25" s="136">
        <v>118.53300000000002</v>
      </c>
      <c r="K25" s="137">
        <v>0.16</v>
      </c>
      <c r="L25" s="136">
        <v>4.574</v>
      </c>
      <c r="M25" s="135">
        <f>SUM(I25:L25)</f>
        <v>233.44700000000003</v>
      </c>
      <c r="N25" s="141">
        <f>IF(ISERROR(G25/M25-1),"         /0",(G25/M25-1))</f>
        <v>0.46374123462713146</v>
      </c>
      <c r="O25" s="140">
        <v>1421.744</v>
      </c>
      <c r="P25" s="136">
        <v>1303.398</v>
      </c>
      <c r="Q25" s="137">
        <v>1.698</v>
      </c>
      <c r="R25" s="136">
        <v>9.815999999999999</v>
      </c>
      <c r="S25" s="135">
        <f>SUM(O25:R25)</f>
        <v>2736.6559999999995</v>
      </c>
      <c r="T25" s="139">
        <f>S25/$S$9</f>
        <v>0.009390097310902444</v>
      </c>
      <c r="U25" s="138">
        <v>1121.3629999999996</v>
      </c>
      <c r="V25" s="136">
        <v>1153.994</v>
      </c>
      <c r="W25" s="137">
        <v>8.800999999999995</v>
      </c>
      <c r="X25" s="136">
        <v>20.379999999999995</v>
      </c>
      <c r="Y25" s="135">
        <f>SUM(U25:X25)</f>
        <v>2304.5379999999996</v>
      </c>
      <c r="Z25" s="134">
        <f>IF(ISERROR(S25/Y25-1),"         /0",IF(S25/Y25&gt;5,"  *  ",(S25/Y25-1)))</f>
        <v>0.18750743099050649</v>
      </c>
    </row>
    <row r="26" spans="1:26" ht="18.75" customHeight="1">
      <c r="A26" s="142" t="s">
        <v>415</v>
      </c>
      <c r="B26" s="357" t="s">
        <v>416</v>
      </c>
      <c r="C26" s="140">
        <v>42.972</v>
      </c>
      <c r="D26" s="136">
        <v>182.16500000000002</v>
      </c>
      <c r="E26" s="137">
        <v>1.989</v>
      </c>
      <c r="F26" s="136">
        <v>6.339</v>
      </c>
      <c r="G26" s="135">
        <f>SUM(C26:F26)</f>
        <v>233.46500000000003</v>
      </c>
      <c r="H26" s="139">
        <f>G26/$G$9</f>
        <v>0.006962503608519209</v>
      </c>
      <c r="I26" s="138">
        <v>42.437000000000005</v>
      </c>
      <c r="J26" s="136">
        <v>138.66</v>
      </c>
      <c r="K26" s="137">
        <v>2.689</v>
      </c>
      <c r="L26" s="136">
        <v>8.367999999999999</v>
      </c>
      <c r="M26" s="135">
        <f>SUM(I26:L26)</f>
        <v>192.154</v>
      </c>
      <c r="N26" s="141">
        <f>IF(ISERROR(G26/M26-1),"         /0",(G26/M26-1))</f>
        <v>0.21498901922416414</v>
      </c>
      <c r="O26" s="140">
        <v>413.34000000000003</v>
      </c>
      <c r="P26" s="136">
        <v>1354.91</v>
      </c>
      <c r="Q26" s="137">
        <v>20.665999999999993</v>
      </c>
      <c r="R26" s="136">
        <v>37.24699999999999</v>
      </c>
      <c r="S26" s="135">
        <f>SUM(O26:R26)</f>
        <v>1826.163</v>
      </c>
      <c r="T26" s="139">
        <f>S26/$S$9</f>
        <v>0.006265986033893023</v>
      </c>
      <c r="U26" s="138">
        <v>435.03299999999996</v>
      </c>
      <c r="V26" s="136">
        <v>1096.399</v>
      </c>
      <c r="W26" s="137">
        <v>55.64000000000001</v>
      </c>
      <c r="X26" s="136">
        <v>72.29200000000002</v>
      </c>
      <c r="Y26" s="135">
        <f>SUM(U26:X26)</f>
        <v>1659.3639999999998</v>
      </c>
      <c r="Z26" s="134">
        <f>IF(ISERROR(S26/Y26-1),"         /0",IF(S26/Y26&gt;5,"  *  ",(S26/Y26-1)))</f>
        <v>0.10051983772095818</v>
      </c>
    </row>
    <row r="27" spans="1:26" ht="18.75" customHeight="1">
      <c r="A27" s="142" t="s">
        <v>426</v>
      </c>
      <c r="B27" s="357" t="s">
        <v>427</v>
      </c>
      <c r="C27" s="140">
        <v>45.34400000000001</v>
      </c>
      <c r="D27" s="136">
        <v>179.217</v>
      </c>
      <c r="E27" s="137">
        <v>0.25</v>
      </c>
      <c r="F27" s="136">
        <v>0.05</v>
      </c>
      <c r="G27" s="135">
        <f t="shared" si="15"/>
        <v>224.86100000000005</v>
      </c>
      <c r="H27" s="139">
        <f t="shared" si="1"/>
        <v>0.006705911052685576</v>
      </c>
      <c r="I27" s="138">
        <v>74.86500000000001</v>
      </c>
      <c r="J27" s="136">
        <v>118.819</v>
      </c>
      <c r="K27" s="137">
        <v>0.526</v>
      </c>
      <c r="L27" s="136">
        <v>0.4</v>
      </c>
      <c r="M27" s="135">
        <f t="shared" si="16"/>
        <v>194.61000000000004</v>
      </c>
      <c r="N27" s="141">
        <f t="shared" si="17"/>
        <v>0.155444221776887</v>
      </c>
      <c r="O27" s="140">
        <v>534.9109999999998</v>
      </c>
      <c r="P27" s="136">
        <v>1321.479</v>
      </c>
      <c r="Q27" s="137">
        <v>4.329</v>
      </c>
      <c r="R27" s="136">
        <v>7.522</v>
      </c>
      <c r="S27" s="135">
        <f t="shared" si="18"/>
        <v>1868.2409999999998</v>
      </c>
      <c r="T27" s="139">
        <f t="shared" si="5"/>
        <v>0.006410365347423168</v>
      </c>
      <c r="U27" s="138">
        <v>589.286</v>
      </c>
      <c r="V27" s="136">
        <v>949.0539999999997</v>
      </c>
      <c r="W27" s="137">
        <v>7.904999999999999</v>
      </c>
      <c r="X27" s="136">
        <v>5.4579999999999975</v>
      </c>
      <c r="Y27" s="135">
        <f t="shared" si="19"/>
        <v>1551.7029999999997</v>
      </c>
      <c r="Z27" s="134">
        <f t="shared" si="20"/>
        <v>0.203993934406262</v>
      </c>
    </row>
    <row r="28" spans="1:26" ht="18.75" customHeight="1">
      <c r="A28" s="142" t="s">
        <v>471</v>
      </c>
      <c r="B28" s="357" t="s">
        <v>472</v>
      </c>
      <c r="C28" s="140">
        <v>94.90299999999999</v>
      </c>
      <c r="D28" s="136">
        <v>104.86699999999999</v>
      </c>
      <c r="E28" s="137">
        <v>10.969999999999999</v>
      </c>
      <c r="F28" s="136">
        <v>7.925</v>
      </c>
      <c r="G28" s="135">
        <f t="shared" si="15"/>
        <v>218.665</v>
      </c>
      <c r="H28" s="139">
        <f t="shared" si="1"/>
        <v>0.00652113101131584</v>
      </c>
      <c r="I28" s="138">
        <v>77.459</v>
      </c>
      <c r="J28" s="136">
        <v>80.47999999999999</v>
      </c>
      <c r="K28" s="137">
        <v>2.763</v>
      </c>
      <c r="L28" s="136">
        <v>3.457</v>
      </c>
      <c r="M28" s="135">
        <f t="shared" si="16"/>
        <v>164.159</v>
      </c>
      <c r="N28" s="141" t="s">
        <v>49</v>
      </c>
      <c r="O28" s="140">
        <v>655.334</v>
      </c>
      <c r="P28" s="136">
        <v>726.2379999999999</v>
      </c>
      <c r="Q28" s="137">
        <v>57.659000000000006</v>
      </c>
      <c r="R28" s="136">
        <v>66.64700000000002</v>
      </c>
      <c r="S28" s="135">
        <f t="shared" si="18"/>
        <v>1505.878</v>
      </c>
      <c r="T28" s="139">
        <f t="shared" si="5"/>
        <v>0.005167014399452162</v>
      </c>
      <c r="U28" s="138">
        <v>722.885</v>
      </c>
      <c r="V28" s="136">
        <v>737.6800000000001</v>
      </c>
      <c r="W28" s="137">
        <v>36.33499999999999</v>
      </c>
      <c r="X28" s="136">
        <v>61.144999999999996</v>
      </c>
      <c r="Y28" s="135">
        <f t="shared" si="19"/>
        <v>1558.045</v>
      </c>
      <c r="Z28" s="134">
        <f t="shared" si="20"/>
        <v>-0.03348234486166968</v>
      </c>
    </row>
    <row r="29" spans="1:26" ht="18.75" customHeight="1">
      <c r="A29" s="142" t="s">
        <v>411</v>
      </c>
      <c r="B29" s="357" t="s">
        <v>412</v>
      </c>
      <c r="C29" s="140">
        <v>62.377</v>
      </c>
      <c r="D29" s="136">
        <v>20.547000000000004</v>
      </c>
      <c r="E29" s="137">
        <v>76.651</v>
      </c>
      <c r="F29" s="136">
        <v>47.979</v>
      </c>
      <c r="G29" s="135">
        <f t="shared" si="15"/>
        <v>207.55399999999997</v>
      </c>
      <c r="H29" s="139">
        <f t="shared" si="1"/>
        <v>0.006189773516212689</v>
      </c>
      <c r="I29" s="138">
        <v>83.64499999999998</v>
      </c>
      <c r="J29" s="136">
        <v>27.142999999999997</v>
      </c>
      <c r="K29" s="137">
        <v>41.154</v>
      </c>
      <c r="L29" s="136">
        <v>29.83599999999999</v>
      </c>
      <c r="M29" s="135">
        <f t="shared" si="16"/>
        <v>181.77799999999996</v>
      </c>
      <c r="N29" s="141">
        <f t="shared" si="17"/>
        <v>0.14179933765362152</v>
      </c>
      <c r="O29" s="140">
        <v>548.9009999999998</v>
      </c>
      <c r="P29" s="136">
        <v>229.96799999999982</v>
      </c>
      <c r="Q29" s="137">
        <v>543.1160000000008</v>
      </c>
      <c r="R29" s="136">
        <v>393.84100000000007</v>
      </c>
      <c r="S29" s="135">
        <f t="shared" si="18"/>
        <v>1715.8260000000007</v>
      </c>
      <c r="T29" s="139">
        <f t="shared" si="5"/>
        <v>0.005887394363258118</v>
      </c>
      <c r="U29" s="138">
        <v>886.2869999999998</v>
      </c>
      <c r="V29" s="136">
        <v>342.197</v>
      </c>
      <c r="W29" s="137">
        <v>663.0859999999983</v>
      </c>
      <c r="X29" s="136">
        <v>344.6769999999996</v>
      </c>
      <c r="Y29" s="135">
        <f t="shared" si="19"/>
        <v>2236.246999999998</v>
      </c>
      <c r="Z29" s="134">
        <f t="shared" si="20"/>
        <v>-0.232720714661662</v>
      </c>
    </row>
    <row r="30" spans="1:26" ht="18.75" customHeight="1">
      <c r="A30" s="142" t="s">
        <v>422</v>
      </c>
      <c r="B30" s="357" t="s">
        <v>423</v>
      </c>
      <c r="C30" s="140">
        <v>42.637</v>
      </c>
      <c r="D30" s="136">
        <v>150.684</v>
      </c>
      <c r="E30" s="137">
        <v>0.201</v>
      </c>
      <c r="F30" s="136">
        <v>0.361</v>
      </c>
      <c r="G30" s="135">
        <f t="shared" si="15"/>
        <v>193.88299999999998</v>
      </c>
      <c r="H30" s="139">
        <f t="shared" si="1"/>
        <v>0.0057820704907824705</v>
      </c>
      <c r="I30" s="138">
        <v>32.009</v>
      </c>
      <c r="J30" s="136">
        <v>81.05499999999999</v>
      </c>
      <c r="K30" s="137">
        <v>2.0909999999999997</v>
      </c>
      <c r="L30" s="136">
        <v>0.982</v>
      </c>
      <c r="M30" s="135">
        <f t="shared" si="16"/>
        <v>116.13699999999999</v>
      </c>
      <c r="N30" s="141">
        <f t="shared" si="17"/>
        <v>0.6694335138672429</v>
      </c>
      <c r="O30" s="140">
        <v>323.2629999999999</v>
      </c>
      <c r="P30" s="136">
        <v>976.7780000000002</v>
      </c>
      <c r="Q30" s="137">
        <v>5.254999999999999</v>
      </c>
      <c r="R30" s="136">
        <v>4.147999999999999</v>
      </c>
      <c r="S30" s="135">
        <f t="shared" si="18"/>
        <v>1309.4440000000002</v>
      </c>
      <c r="T30" s="139">
        <f t="shared" si="5"/>
        <v>0.004493004083515556</v>
      </c>
      <c r="U30" s="138">
        <v>317.96299999999997</v>
      </c>
      <c r="V30" s="136">
        <v>627.7669999999996</v>
      </c>
      <c r="W30" s="137">
        <v>16.929000000000002</v>
      </c>
      <c r="X30" s="136">
        <v>32.02700000000001</v>
      </c>
      <c r="Y30" s="135">
        <f t="shared" si="19"/>
        <v>994.6859999999996</v>
      </c>
      <c r="Z30" s="134">
        <f t="shared" si="20"/>
        <v>0.3164395598208889</v>
      </c>
    </row>
    <row r="31" spans="1:26" ht="18.75" customHeight="1">
      <c r="A31" s="142" t="s">
        <v>489</v>
      </c>
      <c r="B31" s="357" t="s">
        <v>490</v>
      </c>
      <c r="C31" s="140">
        <v>50.940000000000005</v>
      </c>
      <c r="D31" s="136">
        <v>50.879999999999995</v>
      </c>
      <c r="E31" s="137">
        <v>52.65500000000001</v>
      </c>
      <c r="F31" s="136">
        <v>38.35099999999999</v>
      </c>
      <c r="G31" s="135">
        <f t="shared" si="15"/>
        <v>192.826</v>
      </c>
      <c r="H31" s="139">
        <f t="shared" si="1"/>
        <v>0.005750548137049771</v>
      </c>
      <c r="I31" s="138">
        <v>13.4</v>
      </c>
      <c r="J31" s="136">
        <v>14.299999999999999</v>
      </c>
      <c r="K31" s="137">
        <v>40.123</v>
      </c>
      <c r="L31" s="136">
        <v>39.39</v>
      </c>
      <c r="M31" s="135">
        <f t="shared" si="16"/>
        <v>107.213</v>
      </c>
      <c r="N31" s="141">
        <f t="shared" si="17"/>
        <v>0.7985318944530981</v>
      </c>
      <c r="O31" s="140">
        <v>271.34000000000003</v>
      </c>
      <c r="P31" s="136">
        <v>387.69000000000005</v>
      </c>
      <c r="Q31" s="137">
        <v>377.88500000000005</v>
      </c>
      <c r="R31" s="136">
        <v>322.01900000000006</v>
      </c>
      <c r="S31" s="135">
        <f t="shared" si="18"/>
        <v>1358.9340000000002</v>
      </c>
      <c r="T31" s="139">
        <f t="shared" si="5"/>
        <v>0.004662815676904188</v>
      </c>
      <c r="U31" s="138">
        <v>187.433</v>
      </c>
      <c r="V31" s="136">
        <v>234.585</v>
      </c>
      <c r="W31" s="137">
        <v>155.725</v>
      </c>
      <c r="X31" s="136">
        <v>181.31500000000003</v>
      </c>
      <c r="Y31" s="135">
        <f t="shared" si="19"/>
        <v>759.0580000000001</v>
      </c>
      <c r="Z31" s="134">
        <f t="shared" si="20"/>
        <v>0.7902900700605224</v>
      </c>
    </row>
    <row r="32" spans="1:26" ht="18.75" customHeight="1">
      <c r="A32" s="142" t="s">
        <v>440</v>
      </c>
      <c r="B32" s="357" t="s">
        <v>441</v>
      </c>
      <c r="C32" s="140">
        <v>51.289</v>
      </c>
      <c r="D32" s="136">
        <v>57.38</v>
      </c>
      <c r="E32" s="137">
        <v>52.355</v>
      </c>
      <c r="F32" s="136">
        <v>7.986999999999999</v>
      </c>
      <c r="G32" s="135">
        <f t="shared" si="15"/>
        <v>169.011</v>
      </c>
      <c r="H32" s="139">
        <f t="shared" si="1"/>
        <v>0.005040325947698541</v>
      </c>
      <c r="I32" s="138">
        <v>48.82299999999999</v>
      </c>
      <c r="J32" s="136">
        <v>68.367</v>
      </c>
      <c r="K32" s="137">
        <v>2.035</v>
      </c>
      <c r="L32" s="136">
        <v>8.895</v>
      </c>
      <c r="M32" s="135">
        <f t="shared" si="16"/>
        <v>128.12</v>
      </c>
      <c r="N32" s="141">
        <f t="shared" si="17"/>
        <v>0.31916172338432713</v>
      </c>
      <c r="O32" s="140">
        <v>488.4749999999999</v>
      </c>
      <c r="P32" s="136">
        <v>613.6320000000001</v>
      </c>
      <c r="Q32" s="137">
        <v>160.668</v>
      </c>
      <c r="R32" s="136">
        <v>35.68</v>
      </c>
      <c r="S32" s="135">
        <f t="shared" si="18"/>
        <v>1298.4550000000002</v>
      </c>
      <c r="T32" s="139">
        <f t="shared" si="5"/>
        <v>0.004455298292451751</v>
      </c>
      <c r="U32" s="138">
        <v>520.4040000000001</v>
      </c>
      <c r="V32" s="136">
        <v>743.1500000000001</v>
      </c>
      <c r="W32" s="137">
        <v>16.047000000000004</v>
      </c>
      <c r="X32" s="136">
        <v>29.896000000000004</v>
      </c>
      <c r="Y32" s="135">
        <f t="shared" si="19"/>
        <v>1309.497</v>
      </c>
      <c r="Z32" s="134">
        <f t="shared" si="20"/>
        <v>-0.008432245358332202</v>
      </c>
    </row>
    <row r="33" spans="1:26" ht="18.75" customHeight="1">
      <c r="A33" s="142" t="s">
        <v>492</v>
      </c>
      <c r="B33" s="357" t="s">
        <v>492</v>
      </c>
      <c r="C33" s="140">
        <v>28.5</v>
      </c>
      <c r="D33" s="136">
        <v>46.660000000000004</v>
      </c>
      <c r="E33" s="137">
        <v>9.062</v>
      </c>
      <c r="F33" s="136">
        <v>12.207</v>
      </c>
      <c r="G33" s="135">
        <f t="shared" si="15"/>
        <v>96.429</v>
      </c>
      <c r="H33" s="139">
        <f t="shared" si="1"/>
        <v>0.00287575122808943</v>
      </c>
      <c r="I33" s="138">
        <v>24.151</v>
      </c>
      <c r="J33" s="136">
        <v>49.382</v>
      </c>
      <c r="K33" s="137">
        <v>3.877</v>
      </c>
      <c r="L33" s="136">
        <v>13.428999999999998</v>
      </c>
      <c r="M33" s="135">
        <f t="shared" si="16"/>
        <v>90.839</v>
      </c>
      <c r="N33" s="141">
        <f t="shared" si="17"/>
        <v>0.06153744537038053</v>
      </c>
      <c r="O33" s="140">
        <v>310.09999999999997</v>
      </c>
      <c r="P33" s="136">
        <v>493.27299999999997</v>
      </c>
      <c r="Q33" s="137">
        <v>18.728</v>
      </c>
      <c r="R33" s="136">
        <v>46.147000000000006</v>
      </c>
      <c r="S33" s="135">
        <f t="shared" si="18"/>
        <v>868.2479999999999</v>
      </c>
      <c r="T33" s="139">
        <f t="shared" si="5"/>
        <v>0.0029791589479994662</v>
      </c>
      <c r="U33" s="138">
        <v>214.51599999999996</v>
      </c>
      <c r="V33" s="136">
        <v>488.51200000000017</v>
      </c>
      <c r="W33" s="137">
        <v>27.215999999999994</v>
      </c>
      <c r="X33" s="136">
        <v>62.58500000000001</v>
      </c>
      <c r="Y33" s="135">
        <f t="shared" si="19"/>
        <v>792.8290000000002</v>
      </c>
      <c r="Z33" s="134">
        <f t="shared" si="20"/>
        <v>0.09512643962317191</v>
      </c>
    </row>
    <row r="34" spans="1:26" ht="18.75" customHeight="1">
      <c r="A34" s="142" t="s">
        <v>471</v>
      </c>
      <c r="B34" s="357" t="s">
        <v>486</v>
      </c>
      <c r="C34" s="140">
        <v>9.7</v>
      </c>
      <c r="D34" s="136">
        <v>4.3</v>
      </c>
      <c r="E34" s="137">
        <v>35.038</v>
      </c>
      <c r="F34" s="136">
        <v>43.309999999999995</v>
      </c>
      <c r="G34" s="135">
        <f t="shared" si="15"/>
        <v>92.34799999999998</v>
      </c>
      <c r="H34" s="139">
        <f t="shared" si="1"/>
        <v>0.002754045716657879</v>
      </c>
      <c r="I34" s="138">
        <v>19.144</v>
      </c>
      <c r="J34" s="136">
        <v>25.8</v>
      </c>
      <c r="K34" s="137">
        <v>3.614</v>
      </c>
      <c r="L34" s="136">
        <v>4.699999999999999</v>
      </c>
      <c r="M34" s="135">
        <f t="shared" si="16"/>
        <v>53.257999999999996</v>
      </c>
      <c r="N34" s="141">
        <f t="shared" si="17"/>
        <v>0.7339742386120394</v>
      </c>
      <c r="O34" s="140">
        <v>343.4599999999999</v>
      </c>
      <c r="P34" s="136">
        <v>120.96000000000002</v>
      </c>
      <c r="Q34" s="137">
        <v>326.9129999999999</v>
      </c>
      <c r="R34" s="136">
        <v>336.82099999999997</v>
      </c>
      <c r="S34" s="135">
        <f t="shared" si="18"/>
        <v>1128.1539999999998</v>
      </c>
      <c r="T34" s="139">
        <f t="shared" si="5"/>
        <v>0.0038709563210296938</v>
      </c>
      <c r="U34" s="138">
        <v>275.903</v>
      </c>
      <c r="V34" s="136">
        <v>229.777</v>
      </c>
      <c r="W34" s="137">
        <v>49.556000000000004</v>
      </c>
      <c r="X34" s="136">
        <v>66.89599999999996</v>
      </c>
      <c r="Y34" s="135">
        <f t="shared" si="19"/>
        <v>622.132</v>
      </c>
      <c r="Z34" s="134">
        <f t="shared" si="20"/>
        <v>0.8133675811564103</v>
      </c>
    </row>
    <row r="35" spans="1:26" ht="18.75" customHeight="1">
      <c r="A35" s="142" t="s">
        <v>493</v>
      </c>
      <c r="B35" s="357" t="s">
        <v>493</v>
      </c>
      <c r="C35" s="140">
        <v>49.693</v>
      </c>
      <c r="D35" s="136">
        <v>32.527</v>
      </c>
      <c r="E35" s="137">
        <v>0.39</v>
      </c>
      <c r="F35" s="136">
        <v>0.9349999999999999</v>
      </c>
      <c r="G35" s="135">
        <f t="shared" si="15"/>
        <v>83.545</v>
      </c>
      <c r="H35" s="139">
        <f t="shared" si="1"/>
        <v>0.0024915184887402274</v>
      </c>
      <c r="I35" s="138">
        <v>32.348</v>
      </c>
      <c r="J35" s="136">
        <v>21.533</v>
      </c>
      <c r="K35" s="137">
        <v>3.405</v>
      </c>
      <c r="L35" s="136">
        <v>5.079000000000001</v>
      </c>
      <c r="M35" s="135">
        <f t="shared" si="16"/>
        <v>62.365</v>
      </c>
      <c r="N35" s="141" t="s">
        <v>49</v>
      </c>
      <c r="O35" s="140">
        <v>329.80800000000005</v>
      </c>
      <c r="P35" s="136">
        <v>318.20000000000005</v>
      </c>
      <c r="Q35" s="137">
        <v>2.367</v>
      </c>
      <c r="R35" s="136">
        <v>5.3309999999999995</v>
      </c>
      <c r="S35" s="135">
        <f t="shared" si="18"/>
        <v>655.706</v>
      </c>
      <c r="T35" s="139">
        <f t="shared" si="5"/>
        <v>0.0022498783724891253</v>
      </c>
      <c r="U35" s="138">
        <v>213.02599999999995</v>
      </c>
      <c r="V35" s="136">
        <v>195.761</v>
      </c>
      <c r="W35" s="137">
        <v>29.011</v>
      </c>
      <c r="X35" s="136">
        <v>28.465</v>
      </c>
      <c r="Y35" s="135">
        <f t="shared" si="19"/>
        <v>466.2629999999999</v>
      </c>
      <c r="Z35" s="134">
        <f t="shared" si="20"/>
        <v>0.40630073585079685</v>
      </c>
    </row>
    <row r="36" spans="1:26" ht="18.75" customHeight="1">
      <c r="A36" s="142" t="s">
        <v>494</v>
      </c>
      <c r="B36" s="357" t="s">
        <v>494</v>
      </c>
      <c r="C36" s="140">
        <v>33.93</v>
      </c>
      <c r="D36" s="136">
        <v>48.029999999999994</v>
      </c>
      <c r="E36" s="137">
        <v>0.19</v>
      </c>
      <c r="F36" s="136">
        <v>1.249</v>
      </c>
      <c r="G36" s="135">
        <f t="shared" si="15"/>
        <v>83.39899999999999</v>
      </c>
      <c r="H36" s="139">
        <f t="shared" si="1"/>
        <v>0.0024871644077137617</v>
      </c>
      <c r="I36" s="138">
        <v>27.612</v>
      </c>
      <c r="J36" s="136">
        <v>58.81</v>
      </c>
      <c r="K36" s="137">
        <v>1.701</v>
      </c>
      <c r="L36" s="136">
        <v>8.802</v>
      </c>
      <c r="M36" s="135">
        <f t="shared" si="16"/>
        <v>96.92499999999998</v>
      </c>
      <c r="N36" s="141">
        <f t="shared" si="17"/>
        <v>-0.1395511993809646</v>
      </c>
      <c r="O36" s="140">
        <v>316.94000000000005</v>
      </c>
      <c r="P36" s="136">
        <v>421.97999999999996</v>
      </c>
      <c r="Q36" s="137">
        <v>2.145</v>
      </c>
      <c r="R36" s="136">
        <v>7.277000000000003</v>
      </c>
      <c r="S36" s="135">
        <f t="shared" si="18"/>
        <v>748.3420000000001</v>
      </c>
      <c r="T36" s="139">
        <f t="shared" si="5"/>
        <v>0.002567733833494367</v>
      </c>
      <c r="U36" s="138">
        <v>272.5239999999999</v>
      </c>
      <c r="V36" s="136">
        <v>386.40400000000005</v>
      </c>
      <c r="W36" s="137">
        <v>4.33</v>
      </c>
      <c r="X36" s="136">
        <v>14.488</v>
      </c>
      <c r="Y36" s="135">
        <f t="shared" si="19"/>
        <v>677.7459999999999</v>
      </c>
      <c r="Z36" s="134">
        <f t="shared" si="20"/>
        <v>0.10416291649083909</v>
      </c>
    </row>
    <row r="37" spans="1:26" ht="18.75" customHeight="1">
      <c r="A37" s="142" t="s">
        <v>448</v>
      </c>
      <c r="B37" s="357" t="s">
        <v>449</v>
      </c>
      <c r="C37" s="140">
        <v>65.63300000000001</v>
      </c>
      <c r="D37" s="136">
        <v>5.571</v>
      </c>
      <c r="E37" s="137">
        <v>1.2389999999999999</v>
      </c>
      <c r="F37" s="136">
        <v>1.204</v>
      </c>
      <c r="G37" s="135">
        <f>SUM(C37:F37)</f>
        <v>73.647</v>
      </c>
      <c r="H37" s="139">
        <f>G37/$G$9</f>
        <v>0.0021963356531240837</v>
      </c>
      <c r="I37" s="138">
        <v>126.515</v>
      </c>
      <c r="J37" s="136">
        <v>4.558</v>
      </c>
      <c r="K37" s="137">
        <v>26.310000000000002</v>
      </c>
      <c r="L37" s="136">
        <v>1.76</v>
      </c>
      <c r="M37" s="135">
        <f>SUM(I37:L37)</f>
        <v>159.143</v>
      </c>
      <c r="N37" s="141">
        <f>IF(ISERROR(G37/M37-1),"         /0",(G37/M37-1))</f>
        <v>-0.5372275249304085</v>
      </c>
      <c r="O37" s="140">
        <v>718.676</v>
      </c>
      <c r="P37" s="136">
        <v>90.196</v>
      </c>
      <c r="Q37" s="137">
        <v>3.1689999999999996</v>
      </c>
      <c r="R37" s="136">
        <v>2.9970000000000003</v>
      </c>
      <c r="S37" s="135">
        <f>SUM(O37:R37)</f>
        <v>815.038</v>
      </c>
      <c r="T37" s="139">
        <f>S37/$S$9</f>
        <v>0.0027965831774557377</v>
      </c>
      <c r="U37" s="138">
        <v>716.842</v>
      </c>
      <c r="V37" s="136">
        <v>121.96000000000001</v>
      </c>
      <c r="W37" s="137">
        <v>40.2</v>
      </c>
      <c r="X37" s="136">
        <v>11.916</v>
      </c>
      <c r="Y37" s="135">
        <f>SUM(U37:X37)</f>
        <v>890.9180000000001</v>
      </c>
      <c r="Z37" s="134">
        <f>IF(ISERROR(S37/Y37-1),"         /0",IF(S37/Y37&gt;5,"  *  ",(S37/Y37-1)))</f>
        <v>-0.08517057686565999</v>
      </c>
    </row>
    <row r="38" spans="1:26" ht="18.75" customHeight="1">
      <c r="A38" s="142" t="s">
        <v>456</v>
      </c>
      <c r="B38" s="357" t="s">
        <v>457</v>
      </c>
      <c r="C38" s="140">
        <v>0</v>
      </c>
      <c r="D38" s="136">
        <v>0.628</v>
      </c>
      <c r="E38" s="137">
        <v>23.180999999999997</v>
      </c>
      <c r="F38" s="136">
        <v>42.778</v>
      </c>
      <c r="G38" s="135">
        <f t="shared" si="15"/>
        <v>66.58699999999999</v>
      </c>
      <c r="H38" s="139">
        <f t="shared" si="1"/>
        <v>0.0019857889952689628</v>
      </c>
      <c r="I38" s="138">
        <v>4.349</v>
      </c>
      <c r="J38" s="136">
        <v>4.891</v>
      </c>
      <c r="K38" s="137">
        <v>29.871000000000006</v>
      </c>
      <c r="L38" s="136">
        <v>39.27500000000001</v>
      </c>
      <c r="M38" s="135">
        <f t="shared" si="16"/>
        <v>78.38600000000002</v>
      </c>
      <c r="N38" s="141" t="s">
        <v>49</v>
      </c>
      <c r="O38" s="140">
        <v>3.3749999999999996</v>
      </c>
      <c r="P38" s="136">
        <v>8.205</v>
      </c>
      <c r="Q38" s="137">
        <v>309.5849999999999</v>
      </c>
      <c r="R38" s="136">
        <v>415.60700000000014</v>
      </c>
      <c r="S38" s="135">
        <f t="shared" si="18"/>
        <v>736.772</v>
      </c>
      <c r="T38" s="139">
        <f t="shared" si="5"/>
        <v>0.0025280344975576827</v>
      </c>
      <c r="U38" s="138">
        <v>31.715</v>
      </c>
      <c r="V38" s="136">
        <v>65.358</v>
      </c>
      <c r="W38" s="137">
        <v>325.3039999999999</v>
      </c>
      <c r="X38" s="136">
        <v>296.0699999999999</v>
      </c>
      <c r="Y38" s="135">
        <f t="shared" si="19"/>
        <v>718.4469999999999</v>
      </c>
      <c r="Z38" s="134">
        <f t="shared" si="20"/>
        <v>0.025506404786992176</v>
      </c>
    </row>
    <row r="39" spans="1:26" ht="18.75" customHeight="1">
      <c r="A39" s="142" t="s">
        <v>444</v>
      </c>
      <c r="B39" s="357" t="s">
        <v>445</v>
      </c>
      <c r="C39" s="140">
        <v>25.504</v>
      </c>
      <c r="D39" s="136">
        <v>40.15</v>
      </c>
      <c r="E39" s="137">
        <v>0</v>
      </c>
      <c r="F39" s="136">
        <v>0</v>
      </c>
      <c r="G39" s="135">
        <f t="shared" si="15"/>
        <v>65.654</v>
      </c>
      <c r="H39" s="139">
        <f t="shared" si="1"/>
        <v>0.0019579646281614807</v>
      </c>
      <c r="I39" s="138">
        <v>20.02</v>
      </c>
      <c r="J39" s="136">
        <v>22.004</v>
      </c>
      <c r="K39" s="137">
        <v>0.231</v>
      </c>
      <c r="L39" s="136">
        <v>1.91</v>
      </c>
      <c r="M39" s="135">
        <f t="shared" si="16"/>
        <v>44.165</v>
      </c>
      <c r="N39" s="141">
        <f t="shared" si="17"/>
        <v>0.48656175704743565</v>
      </c>
      <c r="O39" s="140">
        <v>279.045</v>
      </c>
      <c r="P39" s="136">
        <v>315.11499999999995</v>
      </c>
      <c r="Q39" s="137">
        <v>5.914999999999998</v>
      </c>
      <c r="R39" s="136">
        <v>12.374</v>
      </c>
      <c r="S39" s="135">
        <f t="shared" si="18"/>
        <v>612.449</v>
      </c>
      <c r="T39" s="139">
        <f t="shared" si="5"/>
        <v>0.002101453638296115</v>
      </c>
      <c r="U39" s="138">
        <v>232.113</v>
      </c>
      <c r="V39" s="136">
        <v>266.699</v>
      </c>
      <c r="W39" s="137">
        <v>7.638999999999998</v>
      </c>
      <c r="X39" s="136">
        <v>21.028999999999996</v>
      </c>
      <c r="Y39" s="135">
        <f t="shared" si="19"/>
        <v>527.48</v>
      </c>
      <c r="Z39" s="134">
        <f t="shared" si="20"/>
        <v>0.16108478046560992</v>
      </c>
    </row>
    <row r="40" spans="1:26" ht="18.75" customHeight="1">
      <c r="A40" s="142" t="s">
        <v>418</v>
      </c>
      <c r="B40" s="357" t="s">
        <v>419</v>
      </c>
      <c r="C40" s="140">
        <v>27.033</v>
      </c>
      <c r="D40" s="136">
        <v>34.442</v>
      </c>
      <c r="E40" s="137">
        <v>0</v>
      </c>
      <c r="F40" s="136">
        <v>0.025</v>
      </c>
      <c r="G40" s="135">
        <f t="shared" si="15"/>
        <v>61.5</v>
      </c>
      <c r="H40" s="139">
        <f t="shared" si="1"/>
        <v>0.0018340820762166976</v>
      </c>
      <c r="I40" s="138">
        <v>9.684</v>
      </c>
      <c r="J40" s="136">
        <v>27.06</v>
      </c>
      <c r="K40" s="137">
        <v>0.62</v>
      </c>
      <c r="L40" s="136">
        <v>5.515</v>
      </c>
      <c r="M40" s="135">
        <f t="shared" si="16"/>
        <v>42.879</v>
      </c>
      <c r="N40" s="141">
        <f t="shared" si="17"/>
        <v>0.4342685230532428</v>
      </c>
      <c r="O40" s="140">
        <v>263.118</v>
      </c>
      <c r="P40" s="136">
        <v>302.54499999999996</v>
      </c>
      <c r="Q40" s="137">
        <v>6.504</v>
      </c>
      <c r="R40" s="136">
        <v>30.916999999999998</v>
      </c>
      <c r="S40" s="135">
        <f t="shared" si="18"/>
        <v>603.0840000000001</v>
      </c>
      <c r="T40" s="139">
        <f t="shared" si="5"/>
        <v>0.002069320165431202</v>
      </c>
      <c r="U40" s="138">
        <v>121.12100000000001</v>
      </c>
      <c r="V40" s="136">
        <v>248.32900000000004</v>
      </c>
      <c r="W40" s="137">
        <v>9.24</v>
      </c>
      <c r="X40" s="136">
        <v>38.065</v>
      </c>
      <c r="Y40" s="135">
        <f t="shared" si="19"/>
        <v>416.75500000000005</v>
      </c>
      <c r="Z40" s="134">
        <f t="shared" si="20"/>
        <v>0.44709481589902933</v>
      </c>
    </row>
    <row r="41" spans="1:26" ht="18.75" customHeight="1">
      <c r="A41" s="142" t="s">
        <v>452</v>
      </c>
      <c r="B41" s="357" t="s">
        <v>453</v>
      </c>
      <c r="C41" s="140">
        <v>15.46</v>
      </c>
      <c r="D41" s="136">
        <v>24.403</v>
      </c>
      <c r="E41" s="137">
        <v>8.975000000000001</v>
      </c>
      <c r="F41" s="136">
        <v>12.537999999999998</v>
      </c>
      <c r="G41" s="135">
        <f t="shared" si="15"/>
        <v>61.376</v>
      </c>
      <c r="H41" s="139">
        <f t="shared" si="1"/>
        <v>0.00183038408959148</v>
      </c>
      <c r="I41" s="138">
        <v>8.5</v>
      </c>
      <c r="J41" s="136">
        <v>30.305000000000003</v>
      </c>
      <c r="K41" s="137">
        <v>19.829</v>
      </c>
      <c r="L41" s="136">
        <v>26.622000000000003</v>
      </c>
      <c r="M41" s="135">
        <f t="shared" si="16"/>
        <v>85.25600000000001</v>
      </c>
      <c r="N41" s="141">
        <f t="shared" si="17"/>
        <v>-0.2800975884395235</v>
      </c>
      <c r="O41" s="140">
        <v>168.59199999999998</v>
      </c>
      <c r="P41" s="136">
        <v>372.84999999999997</v>
      </c>
      <c r="Q41" s="137">
        <v>117.66699999999997</v>
      </c>
      <c r="R41" s="136">
        <v>180.89799999999994</v>
      </c>
      <c r="S41" s="135">
        <f t="shared" si="18"/>
        <v>840.0069999999998</v>
      </c>
      <c r="T41" s="139">
        <f t="shared" si="5"/>
        <v>0.0028822575697636933</v>
      </c>
      <c r="U41" s="138">
        <v>120.163</v>
      </c>
      <c r="V41" s="136">
        <v>680.1040000000002</v>
      </c>
      <c r="W41" s="137">
        <v>107.43099999999998</v>
      </c>
      <c r="X41" s="136">
        <v>169.28299999999996</v>
      </c>
      <c r="Y41" s="135">
        <f t="shared" si="19"/>
        <v>1076.981</v>
      </c>
      <c r="Z41" s="134">
        <f t="shared" si="20"/>
        <v>-0.22003545095038834</v>
      </c>
    </row>
    <row r="42" spans="1:26" ht="18.75" customHeight="1">
      <c r="A42" s="142" t="s">
        <v>495</v>
      </c>
      <c r="B42" s="357" t="s">
        <v>495</v>
      </c>
      <c r="C42" s="140">
        <v>0</v>
      </c>
      <c r="D42" s="136">
        <v>59.22</v>
      </c>
      <c r="E42" s="137">
        <v>0</v>
      </c>
      <c r="F42" s="136">
        <v>0</v>
      </c>
      <c r="G42" s="135">
        <f t="shared" si="15"/>
        <v>59.22</v>
      </c>
      <c r="H42" s="139">
        <f t="shared" si="1"/>
        <v>0.0017660868382691516</v>
      </c>
      <c r="I42" s="138">
        <v>0</v>
      </c>
      <c r="J42" s="136">
        <v>123.42999999999999</v>
      </c>
      <c r="K42" s="137"/>
      <c r="L42" s="136"/>
      <c r="M42" s="135">
        <f t="shared" si="16"/>
        <v>123.42999999999999</v>
      </c>
      <c r="N42" s="141">
        <f t="shared" si="17"/>
        <v>-0.5202138864133516</v>
      </c>
      <c r="O42" s="140">
        <v>0.4</v>
      </c>
      <c r="P42" s="136">
        <v>698.72</v>
      </c>
      <c r="Q42" s="137">
        <v>1.544</v>
      </c>
      <c r="R42" s="136">
        <v>1.544</v>
      </c>
      <c r="S42" s="135">
        <f t="shared" si="18"/>
        <v>702.208</v>
      </c>
      <c r="T42" s="139">
        <f t="shared" si="5"/>
        <v>0.0024094374493886647</v>
      </c>
      <c r="U42" s="138">
        <v>35.439</v>
      </c>
      <c r="V42" s="136">
        <v>739.703</v>
      </c>
      <c r="W42" s="137">
        <v>0.47600000000000003</v>
      </c>
      <c r="X42" s="136">
        <v>0.8</v>
      </c>
      <c r="Y42" s="135">
        <f t="shared" si="19"/>
        <v>776.4179999999999</v>
      </c>
      <c r="Z42" s="134">
        <f t="shared" si="20"/>
        <v>-0.09557995821838228</v>
      </c>
    </row>
    <row r="43" spans="1:26" ht="18.75" customHeight="1">
      <c r="A43" s="142" t="s">
        <v>496</v>
      </c>
      <c r="B43" s="357" t="s">
        <v>497</v>
      </c>
      <c r="C43" s="140">
        <v>0</v>
      </c>
      <c r="D43" s="136">
        <v>2.7</v>
      </c>
      <c r="E43" s="137">
        <v>1.8</v>
      </c>
      <c r="F43" s="136">
        <v>47.439</v>
      </c>
      <c r="G43" s="135">
        <f t="shared" si="15"/>
        <v>51.939</v>
      </c>
      <c r="H43" s="139">
        <f t="shared" si="1"/>
        <v>0.0015489494139287652</v>
      </c>
      <c r="I43" s="138">
        <v>18</v>
      </c>
      <c r="J43" s="136">
        <v>19.9</v>
      </c>
      <c r="K43" s="137">
        <v>0</v>
      </c>
      <c r="L43" s="136">
        <v>0</v>
      </c>
      <c r="M43" s="135">
        <f t="shared" si="16"/>
        <v>37.9</v>
      </c>
      <c r="N43" s="141">
        <f t="shared" si="17"/>
        <v>0.37042216358839064</v>
      </c>
      <c r="O43" s="140">
        <v>4.5</v>
      </c>
      <c r="P43" s="136">
        <v>29.159999999999997</v>
      </c>
      <c r="Q43" s="137">
        <v>13.625</v>
      </c>
      <c r="R43" s="136">
        <v>144.53900000000002</v>
      </c>
      <c r="S43" s="135">
        <f t="shared" si="18"/>
        <v>191.824</v>
      </c>
      <c r="T43" s="139">
        <f t="shared" si="5"/>
        <v>0.0006581923437094582</v>
      </c>
      <c r="U43" s="138">
        <v>82.8</v>
      </c>
      <c r="V43" s="136">
        <v>130</v>
      </c>
      <c r="W43" s="137">
        <v>0</v>
      </c>
      <c r="X43" s="136">
        <v>0.01</v>
      </c>
      <c r="Y43" s="135">
        <f t="shared" si="19"/>
        <v>212.81</v>
      </c>
      <c r="Z43" s="134">
        <f t="shared" si="20"/>
        <v>-0.09861378694610212</v>
      </c>
    </row>
    <row r="44" spans="1:26" ht="18.75" customHeight="1">
      <c r="A44" s="142" t="s">
        <v>498</v>
      </c>
      <c r="B44" s="357" t="s">
        <v>499</v>
      </c>
      <c r="C44" s="140">
        <v>5.59</v>
      </c>
      <c r="D44" s="136">
        <v>45.01</v>
      </c>
      <c r="E44" s="137">
        <v>0.095</v>
      </c>
      <c r="F44" s="136">
        <v>0.15000000000000002</v>
      </c>
      <c r="G44" s="135">
        <f t="shared" si="15"/>
        <v>50.84499999999999</v>
      </c>
      <c r="H44" s="139">
        <f t="shared" si="1"/>
        <v>0.0015163236287030564</v>
      </c>
      <c r="I44" s="138">
        <v>13.576</v>
      </c>
      <c r="J44" s="136">
        <v>32.364</v>
      </c>
      <c r="K44" s="137">
        <v>0.38</v>
      </c>
      <c r="L44" s="136">
        <v>0.29000000000000004</v>
      </c>
      <c r="M44" s="135">
        <f t="shared" si="16"/>
        <v>46.61</v>
      </c>
      <c r="N44" s="141">
        <f t="shared" si="17"/>
        <v>0.09086033040120123</v>
      </c>
      <c r="O44" s="140">
        <v>96.998</v>
      </c>
      <c r="P44" s="136">
        <v>552.968</v>
      </c>
      <c r="Q44" s="137">
        <v>0.919</v>
      </c>
      <c r="R44" s="136">
        <v>1.1210000000000002</v>
      </c>
      <c r="S44" s="135">
        <f t="shared" si="18"/>
        <v>652.006</v>
      </c>
      <c r="T44" s="139">
        <f t="shared" si="5"/>
        <v>0.00223718281994239</v>
      </c>
      <c r="U44" s="138">
        <v>167.102</v>
      </c>
      <c r="V44" s="136">
        <v>483.60600000000005</v>
      </c>
      <c r="W44" s="137">
        <v>16.581</v>
      </c>
      <c r="X44" s="136">
        <v>75.00900000000001</v>
      </c>
      <c r="Y44" s="135">
        <f t="shared" si="19"/>
        <v>742.2980000000001</v>
      </c>
      <c r="Z44" s="134">
        <f t="shared" si="20"/>
        <v>-0.12163847942470563</v>
      </c>
    </row>
    <row r="45" spans="1:26" ht="18.75" customHeight="1">
      <c r="A45" s="142" t="s">
        <v>473</v>
      </c>
      <c r="B45" s="357" t="s">
        <v>473</v>
      </c>
      <c r="C45" s="140">
        <v>0</v>
      </c>
      <c r="D45" s="136">
        <v>0</v>
      </c>
      <c r="E45" s="137">
        <v>25.776</v>
      </c>
      <c r="F45" s="136">
        <v>24.359999999999996</v>
      </c>
      <c r="G45" s="135">
        <f t="shared" si="15"/>
        <v>50.135999999999996</v>
      </c>
      <c r="H45" s="139">
        <f t="shared" si="1"/>
        <v>0.0014951794954991926</v>
      </c>
      <c r="I45" s="138"/>
      <c r="J45" s="136"/>
      <c r="K45" s="137">
        <v>6.024000000000001</v>
      </c>
      <c r="L45" s="136">
        <v>7.536</v>
      </c>
      <c r="M45" s="135">
        <f t="shared" si="16"/>
        <v>13.56</v>
      </c>
      <c r="N45" s="141">
        <f t="shared" si="17"/>
        <v>2.6973451327433624</v>
      </c>
      <c r="O45" s="140"/>
      <c r="P45" s="136"/>
      <c r="Q45" s="137">
        <v>201.25600000000003</v>
      </c>
      <c r="R45" s="136">
        <v>213.10600000000002</v>
      </c>
      <c r="S45" s="135">
        <f t="shared" si="18"/>
        <v>414.3620000000001</v>
      </c>
      <c r="T45" s="139">
        <f t="shared" si="5"/>
        <v>0.0014217714984784936</v>
      </c>
      <c r="U45" s="138"/>
      <c r="V45" s="136"/>
      <c r="W45" s="137">
        <v>17.817000000000004</v>
      </c>
      <c r="X45" s="136">
        <v>22.768</v>
      </c>
      <c r="Y45" s="135">
        <f t="shared" si="19"/>
        <v>40.58500000000001</v>
      </c>
      <c r="Z45" s="134" t="str">
        <f t="shared" si="20"/>
        <v>  *  </v>
      </c>
    </row>
    <row r="46" spans="1:26" ht="18.75" customHeight="1">
      <c r="A46" s="142" t="s">
        <v>446</v>
      </c>
      <c r="B46" s="357" t="s">
        <v>447</v>
      </c>
      <c r="C46" s="140">
        <v>16.21</v>
      </c>
      <c r="D46" s="136">
        <v>23.407999999999998</v>
      </c>
      <c r="E46" s="137">
        <v>4.553999999999999</v>
      </c>
      <c r="F46" s="136">
        <v>4.204</v>
      </c>
      <c r="G46" s="135">
        <f t="shared" si="15"/>
        <v>48.376</v>
      </c>
      <c r="H46" s="139">
        <f t="shared" si="1"/>
        <v>0.0014426919433993327</v>
      </c>
      <c r="I46" s="138">
        <v>21.318</v>
      </c>
      <c r="J46" s="136">
        <v>13.340000000000002</v>
      </c>
      <c r="K46" s="137">
        <v>6.79</v>
      </c>
      <c r="L46" s="136">
        <v>8.807</v>
      </c>
      <c r="M46" s="135">
        <f t="shared" si="16"/>
        <v>50.255</v>
      </c>
      <c r="N46" s="141">
        <f t="shared" si="17"/>
        <v>-0.03738931449607019</v>
      </c>
      <c r="O46" s="140">
        <v>221.45399999999995</v>
      </c>
      <c r="P46" s="136">
        <v>213.04500000000002</v>
      </c>
      <c r="Q46" s="137">
        <v>39.71699999999999</v>
      </c>
      <c r="R46" s="136">
        <v>39.285999999999994</v>
      </c>
      <c r="S46" s="135">
        <f t="shared" si="18"/>
        <v>513.502</v>
      </c>
      <c r="T46" s="139">
        <f t="shared" si="5"/>
        <v>0.0017619436821226446</v>
      </c>
      <c r="U46" s="138">
        <v>169.016</v>
      </c>
      <c r="V46" s="136">
        <v>110.97399999999999</v>
      </c>
      <c r="W46" s="137">
        <v>70.08000000000003</v>
      </c>
      <c r="X46" s="136">
        <v>47.97899999999999</v>
      </c>
      <c r="Y46" s="135">
        <f t="shared" si="19"/>
        <v>398.04900000000004</v>
      </c>
      <c r="Z46" s="134">
        <f t="shared" si="20"/>
        <v>0.2900472052435754</v>
      </c>
    </row>
    <row r="47" spans="1:26" ht="18.75" customHeight="1">
      <c r="A47" s="142" t="s">
        <v>436</v>
      </c>
      <c r="B47" s="357" t="s">
        <v>437</v>
      </c>
      <c r="C47" s="140">
        <v>5.475</v>
      </c>
      <c r="D47" s="136">
        <v>34.784</v>
      </c>
      <c r="E47" s="137">
        <v>2.569</v>
      </c>
      <c r="F47" s="136">
        <v>3.07</v>
      </c>
      <c r="G47" s="135">
        <f t="shared" si="15"/>
        <v>45.898</v>
      </c>
      <c r="H47" s="139">
        <f t="shared" si="1"/>
        <v>0.0013687918558405526</v>
      </c>
      <c r="I47" s="138">
        <v>6.461</v>
      </c>
      <c r="J47" s="136">
        <v>40.977000000000004</v>
      </c>
      <c r="K47" s="137">
        <v>8.559000000000001</v>
      </c>
      <c r="L47" s="136">
        <v>13.983999999999998</v>
      </c>
      <c r="M47" s="135">
        <f t="shared" si="16"/>
        <v>69.981</v>
      </c>
      <c r="N47" s="141">
        <f t="shared" si="17"/>
        <v>-0.3441362655577942</v>
      </c>
      <c r="O47" s="140">
        <v>54.72299999999999</v>
      </c>
      <c r="P47" s="136">
        <v>273.921</v>
      </c>
      <c r="Q47" s="137">
        <v>39.43899999999999</v>
      </c>
      <c r="R47" s="136">
        <v>66.71600000000001</v>
      </c>
      <c r="S47" s="135">
        <f t="shared" si="18"/>
        <v>434.799</v>
      </c>
      <c r="T47" s="139">
        <f t="shared" si="5"/>
        <v>0.0014918955545319078</v>
      </c>
      <c r="U47" s="138">
        <v>45.782</v>
      </c>
      <c r="V47" s="136">
        <v>279.52799999999996</v>
      </c>
      <c r="W47" s="137">
        <v>55.282000000000025</v>
      </c>
      <c r="X47" s="136">
        <v>77.69700000000002</v>
      </c>
      <c r="Y47" s="135">
        <f t="shared" si="19"/>
        <v>458.289</v>
      </c>
      <c r="Z47" s="134">
        <f t="shared" si="20"/>
        <v>-0.0512558669311286</v>
      </c>
    </row>
    <row r="48" spans="1:26" ht="18.75" customHeight="1">
      <c r="A48" s="142" t="s">
        <v>420</v>
      </c>
      <c r="B48" s="357" t="s">
        <v>421</v>
      </c>
      <c r="C48" s="140">
        <v>2.1959999999999997</v>
      </c>
      <c r="D48" s="136">
        <v>11.962</v>
      </c>
      <c r="E48" s="137">
        <v>13.065000000000001</v>
      </c>
      <c r="F48" s="136">
        <v>16.663999999999998</v>
      </c>
      <c r="G48" s="135">
        <f t="shared" si="15"/>
        <v>43.887</v>
      </c>
      <c r="H48" s="139">
        <f t="shared" si="1"/>
        <v>0.0013088188630719058</v>
      </c>
      <c r="I48" s="138">
        <v>16.27</v>
      </c>
      <c r="J48" s="136">
        <v>41.501000000000005</v>
      </c>
      <c r="K48" s="137">
        <v>22.248</v>
      </c>
      <c r="L48" s="136">
        <v>25.701000000000004</v>
      </c>
      <c r="M48" s="135">
        <f t="shared" si="16"/>
        <v>105.72000000000001</v>
      </c>
      <c r="N48" s="141">
        <f t="shared" si="17"/>
        <v>-0.5848751418842225</v>
      </c>
      <c r="O48" s="140">
        <v>62.76699999999998</v>
      </c>
      <c r="P48" s="136">
        <v>248.03200000000007</v>
      </c>
      <c r="Q48" s="137">
        <v>213.65200000000013</v>
      </c>
      <c r="R48" s="136">
        <v>226.73000000000013</v>
      </c>
      <c r="S48" s="135">
        <f t="shared" si="18"/>
        <v>751.1810000000003</v>
      </c>
      <c r="T48" s="139">
        <f t="shared" si="5"/>
        <v>0.0025774750966511733</v>
      </c>
      <c r="U48" s="138">
        <v>127.79000000000003</v>
      </c>
      <c r="V48" s="136">
        <v>453.31299999999976</v>
      </c>
      <c r="W48" s="137">
        <v>231.92200000000008</v>
      </c>
      <c r="X48" s="136">
        <v>323.576</v>
      </c>
      <c r="Y48" s="135">
        <f t="shared" si="19"/>
        <v>1136.6009999999999</v>
      </c>
      <c r="Z48" s="134">
        <f t="shared" si="20"/>
        <v>-0.33909876904912073</v>
      </c>
    </row>
    <row r="49" spans="1:26" ht="18.75" customHeight="1">
      <c r="A49" s="142" t="s">
        <v>468</v>
      </c>
      <c r="B49" s="357" t="s">
        <v>469</v>
      </c>
      <c r="C49" s="140">
        <v>0</v>
      </c>
      <c r="D49" s="136">
        <v>0.506</v>
      </c>
      <c r="E49" s="137">
        <v>18.174</v>
      </c>
      <c r="F49" s="136">
        <v>25.137000000000004</v>
      </c>
      <c r="G49" s="135">
        <f t="shared" si="15"/>
        <v>43.81700000000001</v>
      </c>
      <c r="H49" s="139">
        <f t="shared" si="1"/>
        <v>0.0013067312899770252</v>
      </c>
      <c r="I49" s="138">
        <v>3.997</v>
      </c>
      <c r="J49" s="136">
        <v>6.922</v>
      </c>
      <c r="K49" s="137">
        <v>4.005000000000001</v>
      </c>
      <c r="L49" s="136">
        <v>6.3500000000000005</v>
      </c>
      <c r="M49" s="135">
        <f t="shared" si="16"/>
        <v>21.274</v>
      </c>
      <c r="N49" s="141">
        <f t="shared" si="17"/>
        <v>1.059650277333835</v>
      </c>
      <c r="O49" s="140">
        <v>0.909</v>
      </c>
      <c r="P49" s="136">
        <v>2.9209999999999994</v>
      </c>
      <c r="Q49" s="137">
        <v>152.92099999999996</v>
      </c>
      <c r="R49" s="136">
        <v>206.49200000000002</v>
      </c>
      <c r="S49" s="135">
        <f t="shared" si="18"/>
        <v>363.243</v>
      </c>
      <c r="T49" s="139">
        <f t="shared" si="5"/>
        <v>0.001246370430738879</v>
      </c>
      <c r="U49" s="138">
        <v>40.66900000000001</v>
      </c>
      <c r="V49" s="136">
        <v>62.690999999999995</v>
      </c>
      <c r="W49" s="137">
        <v>78.22300000000001</v>
      </c>
      <c r="X49" s="136">
        <v>108.20600000000002</v>
      </c>
      <c r="Y49" s="135">
        <f t="shared" si="19"/>
        <v>289.78900000000004</v>
      </c>
      <c r="Z49" s="134">
        <f t="shared" si="20"/>
        <v>0.25347407941640276</v>
      </c>
    </row>
    <row r="50" spans="1:26" ht="18.75" customHeight="1">
      <c r="A50" s="142" t="s">
        <v>424</v>
      </c>
      <c r="B50" s="357" t="s">
        <v>425</v>
      </c>
      <c r="C50" s="140">
        <v>10.276</v>
      </c>
      <c r="D50" s="136">
        <v>28.758000000000003</v>
      </c>
      <c r="E50" s="137">
        <v>1.5140000000000002</v>
      </c>
      <c r="F50" s="136">
        <v>1.968</v>
      </c>
      <c r="G50" s="135">
        <f t="shared" si="15"/>
        <v>42.516000000000005</v>
      </c>
      <c r="H50" s="139">
        <f t="shared" si="1"/>
        <v>0.0012679322528850263</v>
      </c>
      <c r="I50" s="138">
        <v>24.213</v>
      </c>
      <c r="J50" s="136">
        <v>32.444</v>
      </c>
      <c r="K50" s="137">
        <v>4.393999999999999</v>
      </c>
      <c r="L50" s="136">
        <v>4.053000000000001</v>
      </c>
      <c r="M50" s="135">
        <f t="shared" si="16"/>
        <v>65.104</v>
      </c>
      <c r="N50" s="141">
        <f t="shared" si="17"/>
        <v>-0.34695256819857445</v>
      </c>
      <c r="O50" s="140">
        <v>108.46400000000001</v>
      </c>
      <c r="P50" s="136">
        <v>239.97500000000002</v>
      </c>
      <c r="Q50" s="137">
        <v>29.824000000000034</v>
      </c>
      <c r="R50" s="136">
        <v>34.013</v>
      </c>
      <c r="S50" s="135">
        <f t="shared" si="18"/>
        <v>412.276</v>
      </c>
      <c r="T50" s="139">
        <f t="shared" si="5"/>
        <v>0.001414613951826469</v>
      </c>
      <c r="U50" s="138">
        <v>170.1420000000001</v>
      </c>
      <c r="V50" s="136">
        <v>229.36299999999994</v>
      </c>
      <c r="W50" s="137">
        <v>62.34199999999999</v>
      </c>
      <c r="X50" s="136">
        <v>40.59</v>
      </c>
      <c r="Y50" s="135">
        <f t="shared" si="19"/>
        <v>502.437</v>
      </c>
      <c r="Z50" s="134">
        <f t="shared" si="20"/>
        <v>-0.17944737350155338</v>
      </c>
    </row>
    <row r="51" spans="1:26" ht="18.75" customHeight="1">
      <c r="A51" s="142" t="s">
        <v>500</v>
      </c>
      <c r="B51" s="357" t="s">
        <v>500</v>
      </c>
      <c r="C51" s="140">
        <v>14.7</v>
      </c>
      <c r="D51" s="136">
        <v>14.7</v>
      </c>
      <c r="E51" s="137">
        <v>4.25</v>
      </c>
      <c r="F51" s="136">
        <v>5.202</v>
      </c>
      <c r="G51" s="135">
        <f t="shared" si="15"/>
        <v>38.852</v>
      </c>
      <c r="H51" s="139">
        <f t="shared" si="1"/>
        <v>0.0011586627126044086</v>
      </c>
      <c r="I51" s="138"/>
      <c r="J51" s="136"/>
      <c r="K51" s="137">
        <v>2.9320000000000004</v>
      </c>
      <c r="L51" s="136">
        <v>4.602999999999999</v>
      </c>
      <c r="M51" s="135">
        <f t="shared" si="16"/>
        <v>7.534999999999999</v>
      </c>
      <c r="N51" s="141">
        <f t="shared" si="17"/>
        <v>4.156204379562044</v>
      </c>
      <c r="O51" s="140">
        <v>23.5</v>
      </c>
      <c r="P51" s="136">
        <v>23.5</v>
      </c>
      <c r="Q51" s="137">
        <v>35.61800000000001</v>
      </c>
      <c r="R51" s="136">
        <v>50.284000000000006</v>
      </c>
      <c r="S51" s="135">
        <f t="shared" si="18"/>
        <v>132.90200000000002</v>
      </c>
      <c r="T51" s="139">
        <f t="shared" si="5"/>
        <v>0.00045601738501790403</v>
      </c>
      <c r="U51" s="138">
        <v>37.16</v>
      </c>
      <c r="V51" s="136">
        <v>55.919999999999995</v>
      </c>
      <c r="W51" s="137">
        <v>37.89199999999999</v>
      </c>
      <c r="X51" s="136">
        <v>52.413999999999994</v>
      </c>
      <c r="Y51" s="135">
        <f t="shared" si="19"/>
        <v>183.38599999999997</v>
      </c>
      <c r="Z51" s="134">
        <f t="shared" si="20"/>
        <v>-0.27528818993816295</v>
      </c>
    </row>
    <row r="52" spans="1:26" ht="18.75" customHeight="1">
      <c r="A52" s="142" t="s">
        <v>501</v>
      </c>
      <c r="B52" s="357" t="s">
        <v>501</v>
      </c>
      <c r="C52" s="140">
        <v>10.81</v>
      </c>
      <c r="D52" s="136">
        <v>24.655</v>
      </c>
      <c r="E52" s="137">
        <v>0.1</v>
      </c>
      <c r="F52" s="136">
        <v>0.1</v>
      </c>
      <c r="G52" s="135">
        <f t="shared" si="15"/>
        <v>35.665000000000006</v>
      </c>
      <c r="H52" s="139">
        <f t="shared" si="1"/>
        <v>0.0010636184918417647</v>
      </c>
      <c r="I52" s="138">
        <v>4.404</v>
      </c>
      <c r="J52" s="136">
        <v>13.367</v>
      </c>
      <c r="K52" s="137">
        <v>8.424000000000001</v>
      </c>
      <c r="L52" s="136">
        <v>43.779</v>
      </c>
      <c r="M52" s="135">
        <f t="shared" si="16"/>
        <v>69.974</v>
      </c>
      <c r="N52" s="141">
        <f t="shared" si="17"/>
        <v>-0.49031068682653556</v>
      </c>
      <c r="O52" s="140">
        <v>58.44400000000001</v>
      </c>
      <c r="P52" s="136">
        <v>146.90300000000002</v>
      </c>
      <c r="Q52" s="137">
        <v>17.249000000000006</v>
      </c>
      <c r="R52" s="136">
        <v>22.786</v>
      </c>
      <c r="S52" s="135">
        <f t="shared" si="18"/>
        <v>245.38200000000003</v>
      </c>
      <c r="T52" s="139">
        <f t="shared" si="5"/>
        <v>0.000841962182438664</v>
      </c>
      <c r="U52" s="138">
        <v>112.83199999999998</v>
      </c>
      <c r="V52" s="136">
        <v>191.80499999999998</v>
      </c>
      <c r="W52" s="137">
        <v>37.857000000000006</v>
      </c>
      <c r="X52" s="136">
        <v>108.85299999999998</v>
      </c>
      <c r="Y52" s="135">
        <f t="shared" si="19"/>
        <v>451.347</v>
      </c>
      <c r="Z52" s="134">
        <f t="shared" si="20"/>
        <v>-0.45633404010661416</v>
      </c>
    </row>
    <row r="53" spans="1:26" ht="18.75" customHeight="1">
      <c r="A53" s="142" t="s">
        <v>466</v>
      </c>
      <c r="B53" s="357" t="s">
        <v>467</v>
      </c>
      <c r="C53" s="140">
        <v>0.14900000000000002</v>
      </c>
      <c r="D53" s="136">
        <v>11.728</v>
      </c>
      <c r="E53" s="137">
        <v>8.503000000000002</v>
      </c>
      <c r="F53" s="136">
        <v>8.898</v>
      </c>
      <c r="G53" s="135">
        <f t="shared" si="15"/>
        <v>29.278000000000002</v>
      </c>
      <c r="H53" s="139">
        <f t="shared" si="1"/>
        <v>0.0008731423581702842</v>
      </c>
      <c r="I53" s="138">
        <v>1.764</v>
      </c>
      <c r="J53" s="136">
        <v>10.931000000000001</v>
      </c>
      <c r="K53" s="137">
        <v>10.982</v>
      </c>
      <c r="L53" s="136">
        <v>12.684999999999999</v>
      </c>
      <c r="M53" s="135">
        <f t="shared" si="16"/>
        <v>36.361999999999995</v>
      </c>
      <c r="N53" s="141">
        <f t="shared" si="17"/>
        <v>-0.19481876684450783</v>
      </c>
      <c r="O53" s="140">
        <v>21.069000000000003</v>
      </c>
      <c r="P53" s="136">
        <v>130.36700000000002</v>
      </c>
      <c r="Q53" s="137">
        <v>69.58699999999999</v>
      </c>
      <c r="R53" s="136">
        <v>80.73799999999996</v>
      </c>
      <c r="S53" s="135">
        <f t="shared" si="18"/>
        <v>301.76099999999997</v>
      </c>
      <c r="T53" s="139">
        <f t="shared" si="5"/>
        <v>0.0010354115221771509</v>
      </c>
      <c r="U53" s="138">
        <v>15.363</v>
      </c>
      <c r="V53" s="136">
        <v>66.988</v>
      </c>
      <c r="W53" s="137">
        <v>73.67300000000002</v>
      </c>
      <c r="X53" s="136">
        <v>81.75800000000001</v>
      </c>
      <c r="Y53" s="135">
        <f t="shared" si="19"/>
        <v>237.782</v>
      </c>
      <c r="Z53" s="134">
        <f t="shared" si="20"/>
        <v>0.26906578294404104</v>
      </c>
    </row>
    <row r="54" spans="1:26" ht="18.75" customHeight="1">
      <c r="A54" s="142" t="s">
        <v>502</v>
      </c>
      <c r="B54" s="357" t="s">
        <v>502</v>
      </c>
      <c r="C54" s="140">
        <v>12.312999999999999</v>
      </c>
      <c r="D54" s="136">
        <v>6.521000000000001</v>
      </c>
      <c r="E54" s="137">
        <v>4.2</v>
      </c>
      <c r="F54" s="136">
        <v>0</v>
      </c>
      <c r="G54" s="135">
        <f t="shared" si="15"/>
        <v>23.034</v>
      </c>
      <c r="H54" s="139">
        <f t="shared" si="1"/>
        <v>0.0006869308381069172</v>
      </c>
      <c r="I54" s="138">
        <v>13.94</v>
      </c>
      <c r="J54" s="136">
        <v>10.796</v>
      </c>
      <c r="K54" s="137">
        <v>0.07</v>
      </c>
      <c r="L54" s="136">
        <v>0.11</v>
      </c>
      <c r="M54" s="135">
        <f t="shared" si="16"/>
        <v>24.915999999999997</v>
      </c>
      <c r="N54" s="141">
        <f t="shared" si="17"/>
        <v>-0.07553379354631551</v>
      </c>
      <c r="O54" s="140">
        <v>128.331</v>
      </c>
      <c r="P54" s="136">
        <v>119.56399999999998</v>
      </c>
      <c r="Q54" s="137">
        <v>13.335</v>
      </c>
      <c r="R54" s="136">
        <v>5.835</v>
      </c>
      <c r="S54" s="135">
        <f t="shared" si="18"/>
        <v>267.06499999999994</v>
      </c>
      <c r="T54" s="139">
        <f t="shared" si="5"/>
        <v>0.000916361551592952</v>
      </c>
      <c r="U54" s="138">
        <v>121.86300000000001</v>
      </c>
      <c r="V54" s="136">
        <v>109.36000000000001</v>
      </c>
      <c r="W54" s="137">
        <v>24.489</v>
      </c>
      <c r="X54" s="136">
        <v>27.89999999999999</v>
      </c>
      <c r="Y54" s="135">
        <f t="shared" si="19"/>
        <v>283.612</v>
      </c>
      <c r="Z54" s="134">
        <f t="shared" si="20"/>
        <v>-0.05834379363355602</v>
      </c>
    </row>
    <row r="55" spans="1:26" ht="18.75" customHeight="1">
      <c r="A55" s="142" t="s">
        <v>438</v>
      </c>
      <c r="B55" s="357" t="s">
        <v>439</v>
      </c>
      <c r="C55" s="140">
        <v>6.013</v>
      </c>
      <c r="D55" s="136">
        <v>14.456</v>
      </c>
      <c r="E55" s="137">
        <v>0.21000000000000002</v>
      </c>
      <c r="F55" s="136">
        <v>1.347</v>
      </c>
      <c r="G55" s="135">
        <f t="shared" si="15"/>
        <v>22.026000000000003</v>
      </c>
      <c r="H55" s="139">
        <f t="shared" si="1"/>
        <v>0.0006568697855406339</v>
      </c>
      <c r="I55" s="138">
        <v>3.608</v>
      </c>
      <c r="J55" s="136">
        <v>15.200000000000001</v>
      </c>
      <c r="K55" s="137">
        <v>1.9000000000000004</v>
      </c>
      <c r="L55" s="136">
        <v>1.99</v>
      </c>
      <c r="M55" s="135">
        <f t="shared" si="16"/>
        <v>22.697999999999997</v>
      </c>
      <c r="N55" s="141" t="s">
        <v>49</v>
      </c>
      <c r="O55" s="140">
        <v>59.83500000000001</v>
      </c>
      <c r="P55" s="136">
        <v>165.14400000000003</v>
      </c>
      <c r="Q55" s="137">
        <v>7.699999999999995</v>
      </c>
      <c r="R55" s="136">
        <v>13.596999999999994</v>
      </c>
      <c r="S55" s="135">
        <f t="shared" si="18"/>
        <v>246.276</v>
      </c>
      <c r="T55" s="139">
        <f t="shared" si="5"/>
        <v>0.0008450297024323887</v>
      </c>
      <c r="U55" s="138">
        <v>40.743</v>
      </c>
      <c r="V55" s="136">
        <v>178.98199999999994</v>
      </c>
      <c r="W55" s="137">
        <v>13.752999999999991</v>
      </c>
      <c r="X55" s="136">
        <v>19.697999999999997</v>
      </c>
      <c r="Y55" s="135">
        <f t="shared" si="19"/>
        <v>253.17599999999993</v>
      </c>
      <c r="Z55" s="134">
        <f t="shared" si="20"/>
        <v>-0.027253768129680278</v>
      </c>
    </row>
    <row r="56" spans="1:26" ht="18.75" customHeight="1">
      <c r="A56" s="142" t="s">
        <v>454</v>
      </c>
      <c r="B56" s="357" t="s">
        <v>455</v>
      </c>
      <c r="C56" s="140">
        <v>0</v>
      </c>
      <c r="D56" s="136">
        <v>0</v>
      </c>
      <c r="E56" s="137">
        <v>10.548</v>
      </c>
      <c r="F56" s="136">
        <v>10.34</v>
      </c>
      <c r="G56" s="135">
        <f t="shared" si="15"/>
        <v>20.887999999999998</v>
      </c>
      <c r="H56" s="139">
        <f t="shared" si="1"/>
        <v>0.0006229318115124288</v>
      </c>
      <c r="I56" s="138"/>
      <c r="J56" s="136"/>
      <c r="K56" s="137">
        <v>59.61600000000001</v>
      </c>
      <c r="L56" s="136">
        <v>61.247</v>
      </c>
      <c r="M56" s="135">
        <f t="shared" si="16"/>
        <v>120.863</v>
      </c>
      <c r="N56" s="141">
        <f t="shared" si="17"/>
        <v>-0.827176224320098</v>
      </c>
      <c r="O56" s="140"/>
      <c r="P56" s="136"/>
      <c r="Q56" s="137">
        <v>166.49000000000007</v>
      </c>
      <c r="R56" s="136">
        <v>176.53199999999993</v>
      </c>
      <c r="S56" s="135">
        <f t="shared" si="18"/>
        <v>343.022</v>
      </c>
      <c r="T56" s="139">
        <f t="shared" si="5"/>
        <v>0.0011769875204557603</v>
      </c>
      <c r="U56" s="138">
        <v>3.8</v>
      </c>
      <c r="V56" s="136">
        <v>3.9</v>
      </c>
      <c r="W56" s="137">
        <v>426.8460000000001</v>
      </c>
      <c r="X56" s="136">
        <v>455.2639999999999</v>
      </c>
      <c r="Y56" s="135">
        <f t="shared" si="19"/>
        <v>889.81</v>
      </c>
      <c r="Z56" s="134">
        <f t="shared" si="20"/>
        <v>-0.6144997246603208</v>
      </c>
    </row>
    <row r="57" spans="1:26" ht="18.75" customHeight="1">
      <c r="A57" s="142" t="s">
        <v>434</v>
      </c>
      <c r="B57" s="357" t="s">
        <v>435</v>
      </c>
      <c r="C57" s="140">
        <v>5.873</v>
      </c>
      <c r="D57" s="136">
        <v>14.677</v>
      </c>
      <c r="E57" s="137">
        <v>0</v>
      </c>
      <c r="F57" s="136">
        <v>0</v>
      </c>
      <c r="G57" s="135">
        <f t="shared" si="15"/>
        <v>20.55</v>
      </c>
      <c r="H57" s="139">
        <f t="shared" si="1"/>
        <v>0.0006128518157114331</v>
      </c>
      <c r="I57" s="138">
        <v>3.63</v>
      </c>
      <c r="J57" s="136">
        <v>12.703999999999999</v>
      </c>
      <c r="K57" s="137">
        <v>0.19</v>
      </c>
      <c r="L57" s="136">
        <v>0.14</v>
      </c>
      <c r="M57" s="135">
        <f t="shared" si="16"/>
        <v>16.664</v>
      </c>
      <c r="N57" s="141">
        <f t="shared" si="17"/>
        <v>0.23319731156985113</v>
      </c>
      <c r="O57" s="140">
        <v>49.81999999999999</v>
      </c>
      <c r="P57" s="136">
        <v>123.93099999999998</v>
      </c>
      <c r="Q57" s="137">
        <v>0.255</v>
      </c>
      <c r="R57" s="136">
        <v>0.2</v>
      </c>
      <c r="S57" s="135">
        <f t="shared" si="18"/>
        <v>174.20599999999996</v>
      </c>
      <c r="T57" s="139">
        <f t="shared" si="5"/>
        <v>0.0005977409262044887</v>
      </c>
      <c r="U57" s="138">
        <v>38.85000000000001</v>
      </c>
      <c r="V57" s="136">
        <v>111.719</v>
      </c>
      <c r="W57" s="137">
        <v>2.125</v>
      </c>
      <c r="X57" s="136">
        <v>1.763</v>
      </c>
      <c r="Y57" s="135">
        <f t="shared" si="19"/>
        <v>154.45700000000002</v>
      </c>
      <c r="Z57" s="134">
        <f t="shared" si="20"/>
        <v>0.12786082858012215</v>
      </c>
    </row>
    <row r="58" spans="1:26" ht="18.75" customHeight="1">
      <c r="A58" s="142" t="s">
        <v>55</v>
      </c>
      <c r="B58" s="357" t="s">
        <v>55</v>
      </c>
      <c r="C58" s="140">
        <v>23.132</v>
      </c>
      <c r="D58" s="136">
        <v>60.845</v>
      </c>
      <c r="E58" s="137">
        <v>98.665</v>
      </c>
      <c r="F58" s="136">
        <v>183.38399999999996</v>
      </c>
      <c r="G58" s="135">
        <f t="shared" si="15"/>
        <v>366.02599999999995</v>
      </c>
      <c r="H58" s="139">
        <f t="shared" si="1"/>
        <v>0.010915800423240534</v>
      </c>
      <c r="I58" s="138">
        <v>50.345000000000006</v>
      </c>
      <c r="J58" s="136">
        <v>73.23899999999999</v>
      </c>
      <c r="K58" s="137">
        <v>138.56700000000004</v>
      </c>
      <c r="L58" s="136">
        <v>194.28899999999996</v>
      </c>
      <c r="M58" s="135">
        <f t="shared" si="16"/>
        <v>456.44000000000005</v>
      </c>
      <c r="N58" s="141">
        <f t="shared" si="17"/>
        <v>-0.19808518096573502</v>
      </c>
      <c r="O58" s="140">
        <v>543.8009999999999</v>
      </c>
      <c r="P58" s="136">
        <v>723.4300000000002</v>
      </c>
      <c r="Q58" s="137">
        <v>923.6279999999997</v>
      </c>
      <c r="R58" s="136">
        <v>1380.8619999999994</v>
      </c>
      <c r="S58" s="135">
        <f t="shared" si="18"/>
        <v>3571.7209999999995</v>
      </c>
      <c r="T58" s="139">
        <f t="shared" si="5"/>
        <v>0.012255397739940202</v>
      </c>
      <c r="U58" s="138">
        <v>612.838</v>
      </c>
      <c r="V58" s="136">
        <v>888.5920000000002</v>
      </c>
      <c r="W58" s="137">
        <v>1414.6689999999996</v>
      </c>
      <c r="X58" s="136">
        <v>2484.52</v>
      </c>
      <c r="Y58" s="135">
        <f t="shared" si="19"/>
        <v>5400.619000000001</v>
      </c>
      <c r="Z58" s="134">
        <f t="shared" si="20"/>
        <v>-0.33864599594972367</v>
      </c>
    </row>
    <row r="59" spans="1:2" ht="16.5">
      <c r="A59" s="124" t="s">
        <v>43</v>
      </c>
      <c r="B59" s="124"/>
    </row>
    <row r="60" spans="1:2" ht="16.5">
      <c r="A60" s="124" t="s">
        <v>145</v>
      </c>
      <c r="B60" s="124"/>
    </row>
    <row r="61" spans="1:3" ht="13.5">
      <c r="A61" s="359" t="s">
        <v>124</v>
      </c>
      <c r="B61" s="360"/>
      <c r="C61" s="360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59:Z65536 N59:N65536 Z3 N3 N5:N8 Z5:Z8">
    <cfRule type="cellIs" priority="3" dxfId="101" operator="lessThan" stopIfTrue="1">
      <formula>0</formula>
    </cfRule>
  </conditionalFormatting>
  <conditionalFormatting sqref="Z9:Z58 N9:N58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conditionalFormatting sqref="H6:H8">
    <cfRule type="cellIs" priority="2" dxfId="101" operator="lessThan" stopIfTrue="1">
      <formula>0</formula>
    </cfRule>
  </conditionalFormatting>
  <conditionalFormatting sqref="T6:T8">
    <cfRule type="cellIs" priority="1" dxfId="10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5"/>
  <sheetViews>
    <sheetView showGridLines="0" zoomScale="76" zoomScaleNormal="76" zoomScalePageLayoutView="0" workbookViewId="0" topLeftCell="C1">
      <selection activeCell="AC11" sqref="AC11"/>
    </sheetView>
  </sheetViews>
  <sheetFormatPr defaultColWidth="8.00390625" defaultRowHeight="15"/>
  <cols>
    <col min="1" max="1" width="25.421875" style="123" customWidth="1"/>
    <col min="2" max="2" width="38.140625" style="123" customWidth="1"/>
    <col min="3" max="3" width="11.00390625" style="123" customWidth="1"/>
    <col min="4" max="4" width="12.421875" style="123" bestFit="1" customWidth="1"/>
    <col min="5" max="5" width="8.57421875" style="123" bestFit="1" customWidth="1"/>
    <col min="6" max="6" width="10.57421875" style="123" bestFit="1" customWidth="1"/>
    <col min="7" max="7" width="10.7109375" style="123" bestFit="1" customWidth="1"/>
    <col min="8" max="8" width="10.7109375" style="123" customWidth="1"/>
    <col min="9" max="10" width="11.57421875" style="123" bestFit="1" customWidth="1"/>
    <col min="11" max="11" width="9.00390625" style="123" bestFit="1" customWidth="1"/>
    <col min="12" max="12" width="11.421875" style="123" customWidth="1"/>
    <col min="13" max="13" width="11.57421875" style="123" bestFit="1" customWidth="1"/>
    <col min="14" max="14" width="9.421875" style="123" customWidth="1"/>
    <col min="15" max="16" width="13.00390625" style="123" bestFit="1" customWidth="1"/>
    <col min="17" max="17" width="9.421875" style="123" customWidth="1"/>
    <col min="18" max="18" width="10.57421875" style="123" bestFit="1" customWidth="1"/>
    <col min="19" max="19" width="13.00390625" style="123" bestFit="1" customWidth="1"/>
    <col min="20" max="20" width="10.140625" style="123" customWidth="1"/>
    <col min="21" max="22" width="13.00390625" style="123" bestFit="1" customWidth="1"/>
    <col min="23" max="23" width="10.28125" style="123" customWidth="1"/>
    <col min="24" max="24" width="11.28125" style="123" customWidth="1"/>
    <col min="25" max="25" width="13.00390625" style="123" bestFit="1" customWidth="1"/>
    <col min="26" max="26" width="9.8515625" style="123" bestFit="1" customWidth="1"/>
    <col min="27" max="16384" width="8.00390625" style="123" customWidth="1"/>
  </cols>
  <sheetData>
    <row r="1" spans="1:25" ht="19.5" thickBot="1">
      <c r="A1" s="503" t="s">
        <v>122</v>
      </c>
      <c r="B1" s="505"/>
      <c r="C1" s="504"/>
      <c r="Y1" s="507" t="s">
        <v>28</v>
      </c>
    </row>
    <row r="2" spans="24:27" ht="18">
      <c r="X2" s="469"/>
      <c r="Y2" s="470"/>
      <c r="Z2" s="470"/>
      <c r="AA2" s="469"/>
    </row>
    <row r="3" ht="5.25" customHeight="1" thickBot="1"/>
    <row r="4" spans="1:26" ht="24.75" customHeight="1" thickTop="1">
      <c r="A4" s="589" t="s">
        <v>125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1"/>
    </row>
    <row r="5" spans="1:26" ht="21" customHeight="1" thickBot="1">
      <c r="A5" s="603" t="s">
        <v>45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5"/>
    </row>
    <row r="6" spans="1:26" s="169" customFormat="1" ht="19.5" customHeight="1" thickBot="1" thickTop="1">
      <c r="A6" s="674" t="s">
        <v>120</v>
      </c>
      <c r="B6" s="674" t="s">
        <v>121</v>
      </c>
      <c r="C6" s="607" t="s">
        <v>36</v>
      </c>
      <c r="D6" s="608"/>
      <c r="E6" s="608"/>
      <c r="F6" s="608"/>
      <c r="G6" s="608"/>
      <c r="H6" s="608"/>
      <c r="I6" s="608"/>
      <c r="J6" s="608"/>
      <c r="K6" s="609"/>
      <c r="L6" s="609"/>
      <c r="M6" s="609"/>
      <c r="N6" s="610"/>
      <c r="O6" s="611" t="s">
        <v>35</v>
      </c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10"/>
    </row>
    <row r="7" spans="1:26" s="168" customFormat="1" ht="26.25" customHeight="1" thickBot="1">
      <c r="A7" s="675"/>
      <c r="B7" s="675"/>
      <c r="C7" s="682" t="s">
        <v>155</v>
      </c>
      <c r="D7" s="683"/>
      <c r="E7" s="683"/>
      <c r="F7" s="683"/>
      <c r="G7" s="684"/>
      <c r="H7" s="596" t="s">
        <v>34</v>
      </c>
      <c r="I7" s="682" t="s">
        <v>155</v>
      </c>
      <c r="J7" s="683"/>
      <c r="K7" s="683"/>
      <c r="L7" s="683"/>
      <c r="M7" s="684"/>
      <c r="N7" s="596" t="s">
        <v>33</v>
      </c>
      <c r="O7" s="685" t="s">
        <v>157</v>
      </c>
      <c r="P7" s="683"/>
      <c r="Q7" s="683"/>
      <c r="R7" s="683"/>
      <c r="S7" s="684"/>
      <c r="T7" s="596" t="s">
        <v>34</v>
      </c>
      <c r="U7" s="685" t="s">
        <v>158</v>
      </c>
      <c r="V7" s="683"/>
      <c r="W7" s="683"/>
      <c r="X7" s="683"/>
      <c r="Y7" s="684"/>
      <c r="Z7" s="596" t="s">
        <v>33</v>
      </c>
    </row>
    <row r="8" spans="1:26" s="163" customFormat="1" ht="26.25" customHeight="1">
      <c r="A8" s="676"/>
      <c r="B8" s="676"/>
      <c r="C8" s="579" t="s">
        <v>22</v>
      </c>
      <c r="D8" s="580"/>
      <c r="E8" s="581" t="s">
        <v>21</v>
      </c>
      <c r="F8" s="582"/>
      <c r="G8" s="583" t="s">
        <v>17</v>
      </c>
      <c r="H8" s="597"/>
      <c r="I8" s="579" t="s">
        <v>22</v>
      </c>
      <c r="J8" s="580"/>
      <c r="K8" s="581" t="s">
        <v>21</v>
      </c>
      <c r="L8" s="582"/>
      <c r="M8" s="583" t="s">
        <v>17</v>
      </c>
      <c r="N8" s="597"/>
      <c r="O8" s="580" t="s">
        <v>22</v>
      </c>
      <c r="P8" s="580"/>
      <c r="Q8" s="585" t="s">
        <v>21</v>
      </c>
      <c r="R8" s="580"/>
      <c r="S8" s="583" t="s">
        <v>17</v>
      </c>
      <c r="T8" s="597"/>
      <c r="U8" s="586" t="s">
        <v>22</v>
      </c>
      <c r="V8" s="582"/>
      <c r="W8" s="581" t="s">
        <v>21</v>
      </c>
      <c r="X8" s="602"/>
      <c r="Y8" s="583" t="s">
        <v>17</v>
      </c>
      <c r="Z8" s="597"/>
    </row>
    <row r="9" spans="1:26" s="163" customFormat="1" ht="30.75" thickBot="1">
      <c r="A9" s="677"/>
      <c r="B9" s="677"/>
      <c r="C9" s="166" t="s">
        <v>19</v>
      </c>
      <c r="D9" s="164" t="s">
        <v>18</v>
      </c>
      <c r="E9" s="165" t="s">
        <v>19</v>
      </c>
      <c r="F9" s="164" t="s">
        <v>18</v>
      </c>
      <c r="G9" s="584"/>
      <c r="H9" s="598"/>
      <c r="I9" s="166" t="s">
        <v>19</v>
      </c>
      <c r="J9" s="164" t="s">
        <v>18</v>
      </c>
      <c r="K9" s="165" t="s">
        <v>19</v>
      </c>
      <c r="L9" s="164" t="s">
        <v>18</v>
      </c>
      <c r="M9" s="584"/>
      <c r="N9" s="598"/>
      <c r="O9" s="167" t="s">
        <v>19</v>
      </c>
      <c r="P9" s="164" t="s">
        <v>18</v>
      </c>
      <c r="Q9" s="165" t="s">
        <v>19</v>
      </c>
      <c r="R9" s="164" t="s">
        <v>18</v>
      </c>
      <c r="S9" s="584"/>
      <c r="T9" s="598"/>
      <c r="U9" s="166" t="s">
        <v>19</v>
      </c>
      <c r="V9" s="164" t="s">
        <v>18</v>
      </c>
      <c r="W9" s="165" t="s">
        <v>19</v>
      </c>
      <c r="X9" s="164" t="s">
        <v>18</v>
      </c>
      <c r="Y9" s="584"/>
      <c r="Z9" s="598"/>
    </row>
    <row r="10" spans="1:26" s="152" customFormat="1" ht="18" customHeight="1" thickBot="1" thickTop="1">
      <c r="A10" s="162" t="s">
        <v>24</v>
      </c>
      <c r="B10" s="355"/>
      <c r="C10" s="161">
        <f>SUM(C11:C20)</f>
        <v>445112</v>
      </c>
      <c r="D10" s="155">
        <f>SUM(D11:D20)</f>
        <v>459857</v>
      </c>
      <c r="E10" s="156">
        <f>SUM(E11:E20)</f>
        <v>5238</v>
      </c>
      <c r="F10" s="155">
        <f>SUM(F11:F20)</f>
        <v>5793</v>
      </c>
      <c r="G10" s="154">
        <f aca="true" t="shared" si="0" ref="G10:G17">SUM(C10:F10)</f>
        <v>916000</v>
      </c>
      <c r="H10" s="158">
        <f aca="true" t="shared" si="1" ref="H10:H20">G10/$G$10</f>
        <v>1</v>
      </c>
      <c r="I10" s="157">
        <f>SUM(I11:I20)</f>
        <v>414804</v>
      </c>
      <c r="J10" s="155">
        <f>SUM(J11:J20)</f>
        <v>424836</v>
      </c>
      <c r="K10" s="156">
        <f>SUM(K11:K20)</f>
        <v>3792</v>
      </c>
      <c r="L10" s="155">
        <f>SUM(L11:L20)</f>
        <v>3968</v>
      </c>
      <c r="M10" s="154">
        <f aca="true" t="shared" si="2" ref="M10:M20">SUM(I10:L10)</f>
        <v>847400</v>
      </c>
      <c r="N10" s="160">
        <f aca="true" t="shared" si="3" ref="N10:N17">IF(ISERROR(G10/M10-1),"         /0",(G10/M10-1))</f>
        <v>0.08095350483832897</v>
      </c>
      <c r="O10" s="159">
        <f>SUM(O11:O20)</f>
        <v>4521755</v>
      </c>
      <c r="P10" s="155">
        <f>SUM(P11:P20)</f>
        <v>4414846</v>
      </c>
      <c r="Q10" s="156">
        <f>SUM(Q11:Q20)</f>
        <v>43590</v>
      </c>
      <c r="R10" s="155">
        <f>SUM(R11:R20)</f>
        <v>47778</v>
      </c>
      <c r="S10" s="154">
        <f aca="true" t="shared" si="4" ref="S10:S17">SUM(O10:R10)</f>
        <v>9027969</v>
      </c>
      <c r="T10" s="158">
        <f aca="true" t="shared" si="5" ref="T10:T20">S10/$S$10</f>
        <v>1</v>
      </c>
      <c r="U10" s="157">
        <f>SUM(U11:U20)</f>
        <v>4079161</v>
      </c>
      <c r="V10" s="155">
        <f>SUM(V11:V20)</f>
        <v>3973625</v>
      </c>
      <c r="W10" s="156">
        <f>SUM(W11:W20)</f>
        <v>36979</v>
      </c>
      <c r="X10" s="155">
        <f>SUM(X11:X20)</f>
        <v>34940</v>
      </c>
      <c r="Y10" s="154">
        <f aca="true" t="shared" si="6" ref="Y10:Y17">SUM(U10:X10)</f>
        <v>8124705</v>
      </c>
      <c r="Z10" s="153">
        <f>IF(ISERROR(S10/Y10-1),"         /0",(S10/Y10-1))</f>
        <v>0.11117499035349598</v>
      </c>
    </row>
    <row r="11" spans="1:26" ht="21" customHeight="1" thickTop="1">
      <c r="A11" s="151" t="s">
        <v>393</v>
      </c>
      <c r="B11" s="356" t="s">
        <v>394</v>
      </c>
      <c r="C11" s="149">
        <v>304526</v>
      </c>
      <c r="D11" s="145">
        <v>313542</v>
      </c>
      <c r="E11" s="146">
        <v>1506</v>
      </c>
      <c r="F11" s="145">
        <v>1682</v>
      </c>
      <c r="G11" s="144">
        <f t="shared" si="0"/>
        <v>621256</v>
      </c>
      <c r="H11" s="148">
        <f t="shared" si="1"/>
        <v>0.6782270742358079</v>
      </c>
      <c r="I11" s="147">
        <v>292486</v>
      </c>
      <c r="J11" s="145">
        <v>299509</v>
      </c>
      <c r="K11" s="146">
        <v>2597</v>
      </c>
      <c r="L11" s="145">
        <v>2610</v>
      </c>
      <c r="M11" s="144">
        <f t="shared" si="2"/>
        <v>597202</v>
      </c>
      <c r="N11" s="150">
        <f t="shared" si="3"/>
        <v>0.04027782894230092</v>
      </c>
      <c r="O11" s="149">
        <v>3054908</v>
      </c>
      <c r="P11" s="145">
        <v>3024684</v>
      </c>
      <c r="Q11" s="146">
        <v>19816</v>
      </c>
      <c r="R11" s="145">
        <v>20607</v>
      </c>
      <c r="S11" s="144">
        <f t="shared" si="4"/>
        <v>6120015</v>
      </c>
      <c r="T11" s="148">
        <f t="shared" si="5"/>
        <v>0.6778949949872446</v>
      </c>
      <c r="U11" s="147">
        <v>2736417</v>
      </c>
      <c r="V11" s="145">
        <v>2704766</v>
      </c>
      <c r="W11" s="146">
        <v>20480</v>
      </c>
      <c r="X11" s="145">
        <v>18224</v>
      </c>
      <c r="Y11" s="144">
        <f t="shared" si="6"/>
        <v>5479887</v>
      </c>
      <c r="Z11" s="143">
        <f aca="true" t="shared" si="7" ref="Z11:Z17">IF(ISERROR(S11/Y11-1),"         /0",IF(S11/Y11&gt;5,"  *  ",(S11/Y11-1)))</f>
        <v>0.1168140875897623</v>
      </c>
    </row>
    <row r="12" spans="1:26" ht="21" customHeight="1">
      <c r="A12" s="142" t="s">
        <v>395</v>
      </c>
      <c r="B12" s="357" t="s">
        <v>396</v>
      </c>
      <c r="C12" s="140">
        <v>52910</v>
      </c>
      <c r="D12" s="136">
        <v>56689</v>
      </c>
      <c r="E12" s="137">
        <v>2685</v>
      </c>
      <c r="F12" s="136">
        <v>3024</v>
      </c>
      <c r="G12" s="135">
        <f t="shared" si="0"/>
        <v>115308</v>
      </c>
      <c r="H12" s="139">
        <f t="shared" si="1"/>
        <v>0.125882096069869</v>
      </c>
      <c r="I12" s="138">
        <v>48302</v>
      </c>
      <c r="J12" s="136">
        <v>50158</v>
      </c>
      <c r="K12" s="137">
        <v>472</v>
      </c>
      <c r="L12" s="136">
        <v>545</v>
      </c>
      <c r="M12" s="144">
        <f t="shared" si="2"/>
        <v>99477</v>
      </c>
      <c r="N12" s="141">
        <f t="shared" si="3"/>
        <v>0.15914231430380887</v>
      </c>
      <c r="O12" s="140">
        <v>533125</v>
      </c>
      <c r="P12" s="136">
        <v>522446</v>
      </c>
      <c r="Q12" s="137">
        <v>13265</v>
      </c>
      <c r="R12" s="136">
        <v>15815</v>
      </c>
      <c r="S12" s="135">
        <f t="shared" si="4"/>
        <v>1084651</v>
      </c>
      <c r="T12" s="139">
        <f t="shared" si="5"/>
        <v>0.1201434121007726</v>
      </c>
      <c r="U12" s="138">
        <v>483352</v>
      </c>
      <c r="V12" s="136">
        <v>466892</v>
      </c>
      <c r="W12" s="137">
        <v>5983</v>
      </c>
      <c r="X12" s="136">
        <v>6466</v>
      </c>
      <c r="Y12" s="135">
        <f t="shared" si="6"/>
        <v>962693</v>
      </c>
      <c r="Z12" s="134">
        <f t="shared" si="7"/>
        <v>0.12668420773808475</v>
      </c>
    </row>
    <row r="13" spans="1:26" ht="21" customHeight="1">
      <c r="A13" s="142" t="s">
        <v>397</v>
      </c>
      <c r="B13" s="357" t="s">
        <v>398</v>
      </c>
      <c r="C13" s="140">
        <v>34859</v>
      </c>
      <c r="D13" s="136">
        <v>36425</v>
      </c>
      <c r="E13" s="137">
        <v>133</v>
      </c>
      <c r="F13" s="136">
        <v>116</v>
      </c>
      <c r="G13" s="135">
        <f t="shared" si="0"/>
        <v>71533</v>
      </c>
      <c r="H13" s="139">
        <f t="shared" si="1"/>
        <v>0.07809279475982532</v>
      </c>
      <c r="I13" s="138">
        <v>28682</v>
      </c>
      <c r="J13" s="136">
        <v>30059</v>
      </c>
      <c r="K13" s="137">
        <v>670</v>
      </c>
      <c r="L13" s="136">
        <v>743</v>
      </c>
      <c r="M13" s="144">
        <f t="shared" si="2"/>
        <v>60154</v>
      </c>
      <c r="N13" s="141">
        <f t="shared" si="3"/>
        <v>0.18916447784021018</v>
      </c>
      <c r="O13" s="140">
        <v>372208</v>
      </c>
      <c r="P13" s="136">
        <v>342916</v>
      </c>
      <c r="Q13" s="137">
        <v>6128</v>
      </c>
      <c r="R13" s="136">
        <v>6202</v>
      </c>
      <c r="S13" s="135">
        <f t="shared" si="4"/>
        <v>727454</v>
      </c>
      <c r="T13" s="139">
        <f t="shared" si="5"/>
        <v>0.08057781323794976</v>
      </c>
      <c r="U13" s="138">
        <v>346471</v>
      </c>
      <c r="V13" s="136">
        <v>321253</v>
      </c>
      <c r="W13" s="137">
        <v>6911</v>
      </c>
      <c r="X13" s="136">
        <v>6959</v>
      </c>
      <c r="Y13" s="135">
        <f t="shared" si="6"/>
        <v>681594</v>
      </c>
      <c r="Z13" s="134">
        <f t="shared" si="7"/>
        <v>0.06728345613371012</v>
      </c>
    </row>
    <row r="14" spans="1:26" ht="21" customHeight="1">
      <c r="A14" s="142" t="s">
        <v>399</v>
      </c>
      <c r="B14" s="357" t="s">
        <v>400</v>
      </c>
      <c r="C14" s="140">
        <v>20499</v>
      </c>
      <c r="D14" s="136">
        <v>20421</v>
      </c>
      <c r="E14" s="137">
        <v>802</v>
      </c>
      <c r="F14" s="136">
        <v>949</v>
      </c>
      <c r="G14" s="135">
        <f>SUM(C14:F14)</f>
        <v>42671</v>
      </c>
      <c r="H14" s="139">
        <f t="shared" si="1"/>
        <v>0.046584061135371176</v>
      </c>
      <c r="I14" s="138">
        <v>15359</v>
      </c>
      <c r="J14" s="136">
        <v>15837</v>
      </c>
      <c r="K14" s="137">
        <v>15</v>
      </c>
      <c r="L14" s="136">
        <v>6</v>
      </c>
      <c r="M14" s="144">
        <f>SUM(I14:L14)</f>
        <v>31217</v>
      </c>
      <c r="N14" s="141">
        <f>IF(ISERROR(G14/M14-1),"         /0",(G14/M14-1))</f>
        <v>0.3669154627286415</v>
      </c>
      <c r="O14" s="140">
        <v>215639</v>
      </c>
      <c r="P14" s="136">
        <v>206881</v>
      </c>
      <c r="Q14" s="137">
        <v>3020</v>
      </c>
      <c r="R14" s="136">
        <v>3973</v>
      </c>
      <c r="S14" s="135">
        <f>SUM(O14:R14)</f>
        <v>429513</v>
      </c>
      <c r="T14" s="139">
        <f t="shared" si="5"/>
        <v>0.0475758168863894</v>
      </c>
      <c r="U14" s="138">
        <v>178600</v>
      </c>
      <c r="V14" s="136">
        <v>178410</v>
      </c>
      <c r="W14" s="137">
        <v>185</v>
      </c>
      <c r="X14" s="136">
        <v>117</v>
      </c>
      <c r="Y14" s="135">
        <f>SUM(U14:X14)</f>
        <v>357312</v>
      </c>
      <c r="Z14" s="134">
        <f>IF(ISERROR(S14/Y14-1),"         /0",IF(S14/Y14&gt;5,"  *  ",(S14/Y14-1)))</f>
        <v>0.20206710102095649</v>
      </c>
    </row>
    <row r="15" spans="1:26" ht="21" customHeight="1">
      <c r="A15" s="142" t="s">
        <v>401</v>
      </c>
      <c r="B15" s="357" t="s">
        <v>402</v>
      </c>
      <c r="C15" s="140">
        <v>11987</v>
      </c>
      <c r="D15" s="136">
        <v>12025</v>
      </c>
      <c r="E15" s="137">
        <v>87</v>
      </c>
      <c r="F15" s="136">
        <v>7</v>
      </c>
      <c r="G15" s="135">
        <f>SUM(C15:F15)</f>
        <v>24106</v>
      </c>
      <c r="H15" s="139">
        <f t="shared" si="1"/>
        <v>0.02631659388646288</v>
      </c>
      <c r="I15" s="138">
        <v>9541</v>
      </c>
      <c r="J15" s="136">
        <v>9363</v>
      </c>
      <c r="K15" s="137">
        <v>2</v>
      </c>
      <c r="L15" s="136">
        <v>9</v>
      </c>
      <c r="M15" s="135">
        <f t="shared" si="2"/>
        <v>18915</v>
      </c>
      <c r="N15" s="141">
        <f>IF(ISERROR(G15/M15-1),"         /0",(G15/M15-1))</f>
        <v>0.2744382765001321</v>
      </c>
      <c r="O15" s="140">
        <v>108873</v>
      </c>
      <c r="P15" s="136">
        <v>106500</v>
      </c>
      <c r="Q15" s="137">
        <v>194</v>
      </c>
      <c r="R15" s="136">
        <v>71</v>
      </c>
      <c r="S15" s="135">
        <f>SUM(O15:R15)</f>
        <v>215638</v>
      </c>
      <c r="T15" s="139">
        <f t="shared" si="5"/>
        <v>0.023885549451930995</v>
      </c>
      <c r="U15" s="138">
        <v>104336</v>
      </c>
      <c r="V15" s="136">
        <v>100464</v>
      </c>
      <c r="W15" s="137">
        <v>133</v>
      </c>
      <c r="X15" s="136">
        <v>84</v>
      </c>
      <c r="Y15" s="135">
        <f>SUM(U15:X15)</f>
        <v>205017</v>
      </c>
      <c r="Z15" s="134">
        <f>IF(ISERROR(S15/Y15-1),"         /0",IF(S15/Y15&gt;5,"  *  ",(S15/Y15-1)))</f>
        <v>0.05180546003502151</v>
      </c>
    </row>
    <row r="16" spans="1:26" ht="21" customHeight="1">
      <c r="A16" s="142" t="s">
        <v>409</v>
      </c>
      <c r="B16" s="357" t="s">
        <v>410</v>
      </c>
      <c r="C16" s="140">
        <v>6618</v>
      </c>
      <c r="D16" s="136">
        <v>6982</v>
      </c>
      <c r="E16" s="137">
        <v>2</v>
      </c>
      <c r="F16" s="136">
        <v>0</v>
      </c>
      <c r="G16" s="135">
        <f t="shared" si="0"/>
        <v>13602</v>
      </c>
      <c r="H16" s="139">
        <f t="shared" si="1"/>
        <v>0.01484934497816594</v>
      </c>
      <c r="I16" s="138">
        <v>6090</v>
      </c>
      <c r="J16" s="136">
        <v>6684</v>
      </c>
      <c r="K16" s="137">
        <v>2</v>
      </c>
      <c r="L16" s="136">
        <v>3</v>
      </c>
      <c r="M16" s="135">
        <f t="shared" si="2"/>
        <v>12779</v>
      </c>
      <c r="N16" s="141">
        <f t="shared" si="3"/>
        <v>0.06440253540965646</v>
      </c>
      <c r="O16" s="140">
        <v>79963</v>
      </c>
      <c r="P16" s="136">
        <v>69973</v>
      </c>
      <c r="Q16" s="137">
        <v>914</v>
      </c>
      <c r="R16" s="136">
        <v>831</v>
      </c>
      <c r="S16" s="135">
        <f t="shared" si="4"/>
        <v>151681</v>
      </c>
      <c r="T16" s="139">
        <f t="shared" si="5"/>
        <v>0.016801231816369774</v>
      </c>
      <c r="U16" s="138">
        <v>75415</v>
      </c>
      <c r="V16" s="136">
        <v>67082</v>
      </c>
      <c r="W16" s="137">
        <v>774</v>
      </c>
      <c r="X16" s="136">
        <v>664</v>
      </c>
      <c r="Y16" s="135">
        <f t="shared" si="6"/>
        <v>143935</v>
      </c>
      <c r="Z16" s="134">
        <f t="shared" si="7"/>
        <v>0.05381595859242028</v>
      </c>
    </row>
    <row r="17" spans="1:26" ht="21" customHeight="1">
      <c r="A17" s="142" t="s">
        <v>405</v>
      </c>
      <c r="B17" s="357" t="s">
        <v>406</v>
      </c>
      <c r="C17" s="140">
        <v>3818</v>
      </c>
      <c r="D17" s="136">
        <v>3951</v>
      </c>
      <c r="E17" s="137">
        <v>0</v>
      </c>
      <c r="F17" s="136">
        <v>0</v>
      </c>
      <c r="G17" s="135">
        <f t="shared" si="0"/>
        <v>7769</v>
      </c>
      <c r="H17" s="139">
        <f t="shared" si="1"/>
        <v>0.008481441048034935</v>
      </c>
      <c r="I17" s="138">
        <v>3443</v>
      </c>
      <c r="J17" s="136">
        <v>3316</v>
      </c>
      <c r="K17" s="137"/>
      <c r="L17" s="136"/>
      <c r="M17" s="135">
        <f t="shared" si="2"/>
        <v>6759</v>
      </c>
      <c r="N17" s="141">
        <f t="shared" si="3"/>
        <v>0.1494303891108153</v>
      </c>
      <c r="O17" s="140">
        <v>36699</v>
      </c>
      <c r="P17" s="136">
        <v>35439</v>
      </c>
      <c r="Q17" s="137">
        <v>23</v>
      </c>
      <c r="R17" s="136">
        <v>24</v>
      </c>
      <c r="S17" s="135">
        <f t="shared" si="4"/>
        <v>72185</v>
      </c>
      <c r="T17" s="139">
        <f t="shared" si="5"/>
        <v>0.007995707561689679</v>
      </c>
      <c r="U17" s="138">
        <v>36335</v>
      </c>
      <c r="V17" s="136">
        <v>33200</v>
      </c>
      <c r="W17" s="137">
        <v>1</v>
      </c>
      <c r="X17" s="136">
        <v>7</v>
      </c>
      <c r="Y17" s="135">
        <f t="shared" si="6"/>
        <v>69543</v>
      </c>
      <c r="Z17" s="134">
        <f t="shared" si="7"/>
        <v>0.0379908833383662</v>
      </c>
    </row>
    <row r="18" spans="1:26" ht="21" customHeight="1">
      <c r="A18" s="142" t="s">
        <v>403</v>
      </c>
      <c r="B18" s="357" t="s">
        <v>404</v>
      </c>
      <c r="C18" s="140">
        <v>3569</v>
      </c>
      <c r="D18" s="136">
        <v>3537</v>
      </c>
      <c r="E18" s="137">
        <v>0</v>
      </c>
      <c r="F18" s="136">
        <v>0</v>
      </c>
      <c r="G18" s="135">
        <f>SUM(C18:F18)</f>
        <v>7106</v>
      </c>
      <c r="H18" s="139">
        <f t="shared" si="1"/>
        <v>0.00775764192139738</v>
      </c>
      <c r="I18" s="138">
        <v>4648</v>
      </c>
      <c r="J18" s="136">
        <v>3839</v>
      </c>
      <c r="K18" s="137">
        <v>12</v>
      </c>
      <c r="L18" s="136">
        <v>14</v>
      </c>
      <c r="M18" s="144">
        <f t="shared" si="2"/>
        <v>8513</v>
      </c>
      <c r="N18" s="141">
        <f>IF(ISERROR(G18/M18-1),"         /0",(G18/M18-1))</f>
        <v>-0.16527663573358398</v>
      </c>
      <c r="O18" s="140">
        <v>43749</v>
      </c>
      <c r="P18" s="136">
        <v>38971</v>
      </c>
      <c r="Q18" s="137">
        <v>105</v>
      </c>
      <c r="R18" s="136">
        <v>125</v>
      </c>
      <c r="S18" s="135">
        <f>SUM(O18:R18)</f>
        <v>82950</v>
      </c>
      <c r="T18" s="139">
        <f t="shared" si="5"/>
        <v>0.009188113073937227</v>
      </c>
      <c r="U18" s="138">
        <v>48542</v>
      </c>
      <c r="V18" s="136">
        <v>40418</v>
      </c>
      <c r="W18" s="137">
        <v>2201</v>
      </c>
      <c r="X18" s="136">
        <v>2072</v>
      </c>
      <c r="Y18" s="135">
        <f>SUM(U18:X18)</f>
        <v>93233</v>
      </c>
      <c r="Z18" s="134">
        <f>IF(ISERROR(S18/Y18-1),"         /0",IF(S18/Y18&gt;5,"  *  ",(S18/Y18-1)))</f>
        <v>-0.11029356558300174</v>
      </c>
    </row>
    <row r="19" spans="1:26" ht="21" customHeight="1">
      <c r="A19" s="142" t="s">
        <v>418</v>
      </c>
      <c r="B19" s="357" t="s">
        <v>419</v>
      </c>
      <c r="C19" s="140">
        <v>2006</v>
      </c>
      <c r="D19" s="136">
        <v>2197</v>
      </c>
      <c r="E19" s="137">
        <v>0</v>
      </c>
      <c r="F19" s="136">
        <v>0</v>
      </c>
      <c r="G19" s="135">
        <f>SUM(C19:F19)</f>
        <v>4203</v>
      </c>
      <c r="H19" s="139">
        <f t="shared" si="1"/>
        <v>0.004588427947598253</v>
      </c>
      <c r="I19" s="138">
        <v>1894</v>
      </c>
      <c r="J19" s="136">
        <v>2061</v>
      </c>
      <c r="K19" s="137"/>
      <c r="L19" s="136"/>
      <c r="M19" s="144">
        <f t="shared" si="2"/>
        <v>3955</v>
      </c>
      <c r="N19" s="141">
        <f>IF(ISERROR(G19/M19-1),"         /0",(G19/M19-1))</f>
        <v>0.0627054361567636</v>
      </c>
      <c r="O19" s="140">
        <v>26532</v>
      </c>
      <c r="P19" s="136">
        <v>23333</v>
      </c>
      <c r="Q19" s="137">
        <v>13</v>
      </c>
      <c r="R19" s="136">
        <v>1</v>
      </c>
      <c r="S19" s="135">
        <f>SUM(O19:R19)</f>
        <v>49879</v>
      </c>
      <c r="T19" s="139">
        <f t="shared" si="5"/>
        <v>0.005524941434778963</v>
      </c>
      <c r="U19" s="138">
        <v>21781</v>
      </c>
      <c r="V19" s="136">
        <v>20167</v>
      </c>
      <c r="W19" s="137">
        <v>2</v>
      </c>
      <c r="X19" s="136">
        <v>13</v>
      </c>
      <c r="Y19" s="135">
        <f>SUM(U19:X19)</f>
        <v>41963</v>
      </c>
      <c r="Z19" s="134">
        <f>IF(ISERROR(S19/Y19-1),"         /0",IF(S19/Y19&gt;5,"  *  ",(S19/Y19-1)))</f>
        <v>0.1886423754259705</v>
      </c>
    </row>
    <row r="20" spans="1:26" ht="21" customHeight="1" thickBot="1">
      <c r="A20" s="133" t="s">
        <v>55</v>
      </c>
      <c r="B20" s="358"/>
      <c r="C20" s="131">
        <v>4320</v>
      </c>
      <c r="D20" s="127">
        <v>4088</v>
      </c>
      <c r="E20" s="128">
        <v>23</v>
      </c>
      <c r="F20" s="127">
        <v>15</v>
      </c>
      <c r="G20" s="126">
        <f>SUM(C20:F20)</f>
        <v>8446</v>
      </c>
      <c r="H20" s="130">
        <f t="shared" si="1"/>
        <v>0.009220524017467249</v>
      </c>
      <c r="I20" s="129">
        <v>4359</v>
      </c>
      <c r="J20" s="127">
        <v>4010</v>
      </c>
      <c r="K20" s="128">
        <v>22</v>
      </c>
      <c r="L20" s="127">
        <v>38</v>
      </c>
      <c r="M20" s="426">
        <f t="shared" si="2"/>
        <v>8429</v>
      </c>
      <c r="N20" s="132">
        <f>IF(ISERROR(G20/M20-1),"         /0",(G20/M20-1))</f>
        <v>0.0020168466010201946</v>
      </c>
      <c r="O20" s="131">
        <v>50059</v>
      </c>
      <c r="P20" s="127">
        <v>43703</v>
      </c>
      <c r="Q20" s="128">
        <v>112</v>
      </c>
      <c r="R20" s="127">
        <v>129</v>
      </c>
      <c r="S20" s="126">
        <f>SUM(O20:R20)</f>
        <v>94003</v>
      </c>
      <c r="T20" s="130">
        <f t="shared" si="5"/>
        <v>0.010412419448936965</v>
      </c>
      <c r="U20" s="129">
        <v>47912</v>
      </c>
      <c r="V20" s="127">
        <v>40973</v>
      </c>
      <c r="W20" s="128">
        <v>309</v>
      </c>
      <c r="X20" s="127">
        <v>334</v>
      </c>
      <c r="Y20" s="126">
        <f>SUM(U20:X20)</f>
        <v>89528</v>
      </c>
      <c r="Z20" s="125">
        <f>IF(ISERROR(S20/Y20-1),"         /0",IF(S20/Y20&gt;5,"  *  ",(S20/Y20-1)))</f>
        <v>0.04998436243409876</v>
      </c>
    </row>
    <row r="21" spans="1:2" ht="17.25" thickTop="1">
      <c r="A21" s="124" t="s">
        <v>391</v>
      </c>
      <c r="B21" s="124"/>
    </row>
    <row r="22" spans="1:2" ht="16.5">
      <c r="A22" s="124" t="s">
        <v>145</v>
      </c>
      <c r="B22" s="124"/>
    </row>
    <row r="25" ht="13.5">
      <c r="V25" s="698">
        <f>+S10+'CUADRO 1.10'!S9</f>
        <v>46998989</v>
      </c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4 N4 N6 Z6 Z21:Z65536 N21:N65536">
    <cfRule type="cellIs" priority="9" dxfId="101" operator="lessThan" stopIfTrue="1">
      <formula>0</formula>
    </cfRule>
  </conditionalFormatting>
  <conditionalFormatting sqref="N10:N20 Z10:Z20">
    <cfRule type="cellIs" priority="10" dxfId="101" operator="lessThan" stopIfTrue="1">
      <formula>0</formula>
    </cfRule>
    <cfRule type="cellIs" priority="11" dxfId="103" operator="greaterThanOrEqual" stopIfTrue="1">
      <formula>0</formula>
    </cfRule>
  </conditionalFormatting>
  <conditionalFormatting sqref="N8:N9 Z8:Z9">
    <cfRule type="cellIs" priority="6" dxfId="101" operator="lessThan" stopIfTrue="1">
      <formula>0</formula>
    </cfRule>
  </conditionalFormatting>
  <conditionalFormatting sqref="H8:H9">
    <cfRule type="cellIs" priority="5" dxfId="101" operator="lessThan" stopIfTrue="1">
      <formula>0</formula>
    </cfRule>
  </conditionalFormatting>
  <conditionalFormatting sqref="T8:T9">
    <cfRule type="cellIs" priority="4" dxfId="101" operator="lessThan" stopIfTrue="1">
      <formula>0</formula>
    </cfRule>
  </conditionalFormatting>
  <conditionalFormatting sqref="N7 Z7">
    <cfRule type="cellIs" priority="3" dxfId="101" operator="lessThan" stopIfTrue="1">
      <formula>0</formula>
    </cfRule>
  </conditionalFormatting>
  <conditionalFormatting sqref="H7">
    <cfRule type="cellIs" priority="2" dxfId="101" operator="lessThan" stopIfTrue="1">
      <formula>0</formula>
    </cfRule>
  </conditionalFormatting>
  <conditionalFormatting sqref="T7">
    <cfRule type="cellIs" priority="1" dxfId="101" operator="lessThan" stopIfTrue="1">
      <formula>0</formula>
    </cfRule>
  </conditionalFormatting>
  <hyperlinks>
    <hyperlink ref="A1:B1" location="INDICE!A1" display="Volver al Indice"/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S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343" customWidth="1"/>
  </cols>
  <sheetData>
    <row r="1" spans="1:8" ht="13.5" thickBot="1">
      <c r="A1" s="342"/>
      <c r="B1" s="342"/>
      <c r="C1" s="342"/>
      <c r="D1" s="342"/>
      <c r="E1" s="342"/>
      <c r="F1" s="342"/>
      <c r="G1" s="342"/>
      <c r="H1" s="342"/>
    </row>
    <row r="2" spans="1:14" ht="31.5" thickBot="1" thickTop="1">
      <c r="A2" s="344" t="s">
        <v>150</v>
      </c>
      <c r="B2" s="345"/>
      <c r="M2" s="514" t="s">
        <v>28</v>
      </c>
      <c r="N2" s="515"/>
    </row>
    <row r="3" spans="1:2" ht="27" thickTop="1">
      <c r="A3" s="346" t="s">
        <v>38</v>
      </c>
      <c r="B3" s="347"/>
    </row>
    <row r="9" spans="1:14" ht="28.5">
      <c r="A9" s="363" t="s">
        <v>109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</row>
    <row r="10" spans="1:14" ht="15.75">
      <c r="A10" s="349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</row>
    <row r="11" spans="1:14" ht="17.25">
      <c r="A11" s="362" t="s">
        <v>159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</row>
    <row r="12" spans="1:14" ht="15.75">
      <c r="A12" s="349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</row>
    <row r="13" ht="17.25">
      <c r="A13" s="362" t="s">
        <v>132</v>
      </c>
    </row>
    <row r="14" ht="17.25">
      <c r="A14" s="362" t="s">
        <v>133</v>
      </c>
    </row>
    <row r="15" ht="17.25">
      <c r="A15" s="362" t="s">
        <v>134</v>
      </c>
    </row>
    <row r="17" ht="28.5">
      <c r="A17" s="363" t="s">
        <v>131</v>
      </c>
    </row>
    <row r="19" ht="22.5">
      <c r="A19" s="351" t="s">
        <v>147</v>
      </c>
    </row>
    <row r="20" spans="1:19" ht="70.5" customHeight="1">
      <c r="A20" s="516" t="s">
        <v>148</v>
      </c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</row>
    <row r="22" ht="22.5">
      <c r="A22" s="351" t="s">
        <v>110</v>
      </c>
    </row>
    <row r="24" ht="16.5">
      <c r="A24" s="350" t="s">
        <v>111</v>
      </c>
    </row>
    <row r="25" ht="16.5">
      <c r="A25" s="350"/>
    </row>
    <row r="26" ht="22.5">
      <c r="A26" s="351" t="s">
        <v>112</v>
      </c>
    </row>
    <row r="27" ht="16.5">
      <c r="A27" s="350" t="s">
        <v>113</v>
      </c>
    </row>
    <row r="28" ht="16.5">
      <c r="A28" s="350" t="s">
        <v>114</v>
      </c>
    </row>
  </sheetData>
  <sheetProtection/>
  <mergeCells count="2">
    <mergeCell ref="M2:N2"/>
    <mergeCell ref="A20:S20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A15" sqref="A15"/>
    </sheetView>
  </sheetViews>
  <sheetFormatPr defaultColWidth="8.00390625" defaultRowHeight="15"/>
  <cols>
    <col min="1" max="1" width="23.421875" style="123" customWidth="1"/>
    <col min="2" max="2" width="35.421875" style="123" customWidth="1"/>
    <col min="3" max="3" width="9.8515625" style="123" customWidth="1"/>
    <col min="4" max="4" width="12.421875" style="123" bestFit="1" customWidth="1"/>
    <col min="5" max="5" width="8.57421875" style="123" bestFit="1" customWidth="1"/>
    <col min="6" max="6" width="10.57421875" style="123" bestFit="1" customWidth="1"/>
    <col min="7" max="7" width="9.00390625" style="123" customWidth="1"/>
    <col min="8" max="8" width="10.7109375" style="123" customWidth="1"/>
    <col min="9" max="9" width="9.57421875" style="123" customWidth="1"/>
    <col min="10" max="10" width="11.57421875" style="123" bestFit="1" customWidth="1"/>
    <col min="11" max="11" width="9.00390625" style="123" bestFit="1" customWidth="1"/>
    <col min="12" max="12" width="10.57421875" style="123" bestFit="1" customWidth="1"/>
    <col min="13" max="13" width="11.57421875" style="123" bestFit="1" customWidth="1"/>
    <col min="14" max="14" width="9.421875" style="123" customWidth="1"/>
    <col min="15" max="15" width="10.7109375" style="123" bestFit="1" customWidth="1"/>
    <col min="16" max="16" width="11.140625" style="123" customWidth="1"/>
    <col min="17" max="17" width="9.421875" style="123" customWidth="1"/>
    <col min="18" max="18" width="10.57421875" style="123" bestFit="1" customWidth="1"/>
    <col min="19" max="19" width="10.7109375" style="123" bestFit="1" customWidth="1"/>
    <col min="20" max="20" width="10.140625" style="123" customWidth="1"/>
    <col min="21" max="22" width="10.7109375" style="123" bestFit="1" customWidth="1"/>
    <col min="23" max="23" width="9.421875" style="123" customWidth="1"/>
    <col min="24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25:26" ht="18.75" thickBot="1">
      <c r="Y1" s="587" t="s">
        <v>28</v>
      </c>
      <c r="Z1" s="588"/>
    </row>
    <row r="2" ht="5.25" customHeight="1" thickBot="1"/>
    <row r="3" spans="1:26" ht="24.75" customHeight="1" thickTop="1">
      <c r="A3" s="589" t="s">
        <v>126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1"/>
    </row>
    <row r="4" spans="1:26" ht="21" customHeight="1" thickBot="1">
      <c r="A4" s="603" t="s">
        <v>45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5"/>
    </row>
    <row r="5" spans="1:26" s="169" customFormat="1" ht="19.5" customHeight="1" thickBot="1" thickTop="1">
      <c r="A5" s="674" t="s">
        <v>120</v>
      </c>
      <c r="B5" s="674" t="s">
        <v>121</v>
      </c>
      <c r="C5" s="689" t="s">
        <v>36</v>
      </c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/>
      <c r="O5" s="692" t="s">
        <v>35</v>
      </c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1"/>
    </row>
    <row r="6" spans="1:26" s="168" customFormat="1" ht="26.25" customHeight="1" thickBot="1">
      <c r="A6" s="675"/>
      <c r="B6" s="675"/>
      <c r="C6" s="682" t="s">
        <v>155</v>
      </c>
      <c r="D6" s="683"/>
      <c r="E6" s="683"/>
      <c r="F6" s="683"/>
      <c r="G6" s="684"/>
      <c r="H6" s="693" t="s">
        <v>34</v>
      </c>
      <c r="I6" s="682" t="s">
        <v>155</v>
      </c>
      <c r="J6" s="683"/>
      <c r="K6" s="683"/>
      <c r="L6" s="683"/>
      <c r="M6" s="684"/>
      <c r="N6" s="693" t="s">
        <v>33</v>
      </c>
      <c r="O6" s="685" t="s">
        <v>157</v>
      </c>
      <c r="P6" s="683"/>
      <c r="Q6" s="683"/>
      <c r="R6" s="683"/>
      <c r="S6" s="684"/>
      <c r="T6" s="693" t="s">
        <v>34</v>
      </c>
      <c r="U6" s="685" t="s">
        <v>158</v>
      </c>
      <c r="V6" s="683"/>
      <c r="W6" s="683"/>
      <c r="X6" s="683"/>
      <c r="Y6" s="684"/>
      <c r="Z6" s="693" t="s">
        <v>33</v>
      </c>
    </row>
    <row r="7" spans="1:26" s="163" customFormat="1" ht="26.25" customHeight="1">
      <c r="A7" s="676"/>
      <c r="B7" s="676"/>
      <c r="C7" s="586" t="s">
        <v>22</v>
      </c>
      <c r="D7" s="602"/>
      <c r="E7" s="581" t="s">
        <v>21</v>
      </c>
      <c r="F7" s="602"/>
      <c r="G7" s="583" t="s">
        <v>17</v>
      </c>
      <c r="H7" s="597"/>
      <c r="I7" s="696" t="s">
        <v>22</v>
      </c>
      <c r="J7" s="602"/>
      <c r="K7" s="581" t="s">
        <v>21</v>
      </c>
      <c r="L7" s="602"/>
      <c r="M7" s="583" t="s">
        <v>17</v>
      </c>
      <c r="N7" s="597"/>
      <c r="O7" s="696" t="s">
        <v>22</v>
      </c>
      <c r="P7" s="602"/>
      <c r="Q7" s="581" t="s">
        <v>21</v>
      </c>
      <c r="R7" s="602"/>
      <c r="S7" s="583" t="s">
        <v>17</v>
      </c>
      <c r="T7" s="597"/>
      <c r="U7" s="696" t="s">
        <v>22</v>
      </c>
      <c r="V7" s="602"/>
      <c r="W7" s="581" t="s">
        <v>21</v>
      </c>
      <c r="X7" s="602"/>
      <c r="Y7" s="583" t="s">
        <v>17</v>
      </c>
      <c r="Z7" s="597"/>
    </row>
    <row r="8" spans="1:26" s="163" customFormat="1" ht="19.5" customHeight="1" thickBot="1">
      <c r="A8" s="677"/>
      <c r="B8" s="677"/>
      <c r="C8" s="166" t="s">
        <v>31</v>
      </c>
      <c r="D8" s="164" t="s">
        <v>30</v>
      </c>
      <c r="E8" s="165" t="s">
        <v>31</v>
      </c>
      <c r="F8" s="361" t="s">
        <v>30</v>
      </c>
      <c r="G8" s="695"/>
      <c r="H8" s="694"/>
      <c r="I8" s="166" t="s">
        <v>31</v>
      </c>
      <c r="J8" s="164" t="s">
        <v>30</v>
      </c>
      <c r="K8" s="165" t="s">
        <v>31</v>
      </c>
      <c r="L8" s="361" t="s">
        <v>30</v>
      </c>
      <c r="M8" s="695"/>
      <c r="N8" s="694"/>
      <c r="O8" s="166" t="s">
        <v>31</v>
      </c>
      <c r="P8" s="164" t="s">
        <v>30</v>
      </c>
      <c r="Q8" s="165" t="s">
        <v>31</v>
      </c>
      <c r="R8" s="361" t="s">
        <v>30</v>
      </c>
      <c r="S8" s="695"/>
      <c r="T8" s="694"/>
      <c r="U8" s="166" t="s">
        <v>31</v>
      </c>
      <c r="V8" s="164" t="s">
        <v>30</v>
      </c>
      <c r="W8" s="165" t="s">
        <v>31</v>
      </c>
      <c r="X8" s="361" t="s">
        <v>30</v>
      </c>
      <c r="Y8" s="695"/>
      <c r="Z8" s="694"/>
    </row>
    <row r="9" spans="1:26" s="152" customFormat="1" ht="18" customHeight="1" thickBot="1" thickTop="1">
      <c r="A9" s="162" t="s">
        <v>24</v>
      </c>
      <c r="B9" s="355"/>
      <c r="C9" s="161">
        <f>SUM(C10:C14)</f>
        <v>27567.141999999993</v>
      </c>
      <c r="D9" s="155">
        <f>SUM(D10:D14)</f>
        <v>17447.574000000004</v>
      </c>
      <c r="E9" s="156">
        <f>SUM(E10:E14)</f>
        <v>5377.886</v>
      </c>
      <c r="F9" s="155">
        <f>SUM(F10:F14)</f>
        <v>1382.715</v>
      </c>
      <c r="G9" s="154">
        <f aca="true" t="shared" si="0" ref="G9:G14">SUM(C9:F9)</f>
        <v>51775.316999999995</v>
      </c>
      <c r="H9" s="158">
        <f aca="true" t="shared" si="1" ref="H9:H14">G9/$G$9</f>
        <v>1</v>
      </c>
      <c r="I9" s="157">
        <f>SUM(I10:I14)</f>
        <v>28769.614999999998</v>
      </c>
      <c r="J9" s="155">
        <f>SUM(J10:J14)</f>
        <v>18602.625000000004</v>
      </c>
      <c r="K9" s="156">
        <f>SUM(K10:K14)</f>
        <v>4645.633000000001</v>
      </c>
      <c r="L9" s="155">
        <f>SUM(L10:L14)</f>
        <v>2074.9030000000002</v>
      </c>
      <c r="M9" s="154">
        <f aca="true" t="shared" si="2" ref="M9:M14">SUM(I9:L9)</f>
        <v>54092.776000000005</v>
      </c>
      <c r="N9" s="160">
        <f aca="true" t="shared" si="3" ref="N9:N14">IF(ISERROR(G9/M9-1),"         /0",(G9/M9-1))</f>
        <v>-0.04284230116051002</v>
      </c>
      <c r="O9" s="159">
        <f>SUM(O10:O14)</f>
        <v>273903.4170000001</v>
      </c>
      <c r="P9" s="155">
        <f>SUM(P10:P14)</f>
        <v>155740.9250000001</v>
      </c>
      <c r="Q9" s="156">
        <f>SUM(Q10:Q14)</f>
        <v>43581.73999999998</v>
      </c>
      <c r="R9" s="155">
        <f>SUM(R10:R14)</f>
        <v>15528.225000000004</v>
      </c>
      <c r="S9" s="154">
        <f aca="true" t="shared" si="4" ref="S9:S14">SUM(O9:R9)</f>
        <v>488754.30700000015</v>
      </c>
      <c r="T9" s="158">
        <f aca="true" t="shared" si="5" ref="T9:T14">S9/$S$9</f>
        <v>1</v>
      </c>
      <c r="U9" s="157">
        <f>SUM(U10:U14)</f>
        <v>272247.13500000024</v>
      </c>
      <c r="V9" s="155">
        <f>SUM(V10:V14)</f>
        <v>157260.67999999996</v>
      </c>
      <c r="W9" s="156">
        <f>SUM(W10:W14)</f>
        <v>35709.46800000001</v>
      </c>
      <c r="X9" s="155">
        <f>SUM(X10:X14)</f>
        <v>16262.867000000002</v>
      </c>
      <c r="Y9" s="154">
        <f aca="true" t="shared" si="6" ref="Y9:Y14">SUM(U9:X9)</f>
        <v>481480.1500000002</v>
      </c>
      <c r="Z9" s="153">
        <f>IF(ISERROR(S9/Y9-1),"         /0",(S9/Y9-1))</f>
        <v>0.015107906317633146</v>
      </c>
    </row>
    <row r="10" spans="1:26" ht="21.75" customHeight="1" thickTop="1">
      <c r="A10" s="151" t="s">
        <v>393</v>
      </c>
      <c r="B10" s="356" t="s">
        <v>394</v>
      </c>
      <c r="C10" s="149">
        <v>21995.003999999994</v>
      </c>
      <c r="D10" s="145">
        <v>15767.515000000003</v>
      </c>
      <c r="E10" s="146">
        <v>4168.868</v>
      </c>
      <c r="F10" s="145">
        <v>1280.981</v>
      </c>
      <c r="G10" s="144">
        <f t="shared" si="0"/>
        <v>43212.368</v>
      </c>
      <c r="H10" s="148">
        <f t="shared" si="1"/>
        <v>0.8346132965250606</v>
      </c>
      <c r="I10" s="147">
        <v>23888.14</v>
      </c>
      <c r="J10" s="145">
        <v>16454.252000000004</v>
      </c>
      <c r="K10" s="146">
        <v>2919.975</v>
      </c>
      <c r="L10" s="145">
        <v>1812.2340000000004</v>
      </c>
      <c r="M10" s="144">
        <f t="shared" si="2"/>
        <v>45074.60100000001</v>
      </c>
      <c r="N10" s="150">
        <f t="shared" si="3"/>
        <v>-0.04131446443641307</v>
      </c>
      <c r="O10" s="149">
        <v>218636.6980000001</v>
      </c>
      <c r="P10" s="145">
        <v>139091.0620000001</v>
      </c>
      <c r="Q10" s="146">
        <v>35951.85299999998</v>
      </c>
      <c r="R10" s="145">
        <v>14367.034000000003</v>
      </c>
      <c r="S10" s="144">
        <f t="shared" si="4"/>
        <v>408046.6470000002</v>
      </c>
      <c r="T10" s="148">
        <f t="shared" si="5"/>
        <v>0.8348706930167268</v>
      </c>
      <c r="U10" s="147">
        <v>218581.87300000025</v>
      </c>
      <c r="V10" s="145">
        <v>135683.45799999996</v>
      </c>
      <c r="W10" s="146">
        <v>24985.266000000003</v>
      </c>
      <c r="X10" s="145">
        <v>14807.571000000004</v>
      </c>
      <c r="Y10" s="144">
        <f t="shared" si="6"/>
        <v>394058.16800000024</v>
      </c>
      <c r="Z10" s="143">
        <f>IF(ISERROR(S10/Y10-1),"         /0",IF(S10/Y10&gt;5,"  *  ",(S10/Y10-1)))</f>
        <v>0.03549851300125795</v>
      </c>
    </row>
    <row r="11" spans="1:26" ht="21.75" customHeight="1">
      <c r="A11" s="151" t="s">
        <v>395</v>
      </c>
      <c r="B11" s="356" t="s">
        <v>396</v>
      </c>
      <c r="C11" s="149">
        <v>5221.286</v>
      </c>
      <c r="D11" s="145">
        <v>819.8269999999999</v>
      </c>
      <c r="E11" s="146">
        <v>1208.812</v>
      </c>
      <c r="F11" s="145">
        <v>81.963</v>
      </c>
      <c r="G11" s="144">
        <f>SUM(C11:F11)</f>
        <v>7331.888</v>
      </c>
      <c r="H11" s="148">
        <f>G11/$G$9</f>
        <v>0.14160971723263424</v>
      </c>
      <c r="I11" s="147">
        <v>4471.321</v>
      </c>
      <c r="J11" s="145">
        <v>676.193</v>
      </c>
      <c r="K11" s="146">
        <v>1702.973</v>
      </c>
      <c r="L11" s="145">
        <v>256.351</v>
      </c>
      <c r="M11" s="144">
        <f>SUM(I11:L11)</f>
        <v>7106.838</v>
      </c>
      <c r="N11" s="150">
        <f t="shared" si="3"/>
        <v>0.031666684958908675</v>
      </c>
      <c r="O11" s="149">
        <v>52232.31300000001</v>
      </c>
      <c r="P11" s="145">
        <v>7521.064999999997</v>
      </c>
      <c r="Q11" s="146">
        <v>7488.072</v>
      </c>
      <c r="R11" s="145">
        <v>1122.243</v>
      </c>
      <c r="S11" s="144">
        <f>SUM(O11:R11)</f>
        <v>68363.69300000001</v>
      </c>
      <c r="T11" s="148">
        <f>S11/$S$9</f>
        <v>0.13987333108043587</v>
      </c>
      <c r="U11" s="147">
        <v>50178.63199999998</v>
      </c>
      <c r="V11" s="145">
        <v>7257.3480000000045</v>
      </c>
      <c r="W11" s="146">
        <v>10512.375000000002</v>
      </c>
      <c r="X11" s="145">
        <v>1419.9139999999995</v>
      </c>
      <c r="Y11" s="144">
        <f>SUM(U11:X11)</f>
        <v>69368.269</v>
      </c>
      <c r="Z11" s="143">
        <f>IF(ISERROR(S11/Y11-1),"         /0",IF(S11/Y11&gt;5,"  *  ",(S11/Y11-1)))</f>
        <v>-0.01448177984663257</v>
      </c>
    </row>
    <row r="12" spans="1:26" ht="21.75" customHeight="1">
      <c r="A12" s="142" t="s">
        <v>397</v>
      </c>
      <c r="B12" s="357" t="s">
        <v>398</v>
      </c>
      <c r="C12" s="140">
        <v>234.78400000000002</v>
      </c>
      <c r="D12" s="136">
        <v>539.1560000000001</v>
      </c>
      <c r="E12" s="137">
        <v>0</v>
      </c>
      <c r="F12" s="136">
        <v>0</v>
      </c>
      <c r="G12" s="135">
        <f>SUM(C12:F12)</f>
        <v>773.94</v>
      </c>
      <c r="H12" s="139">
        <f>G12/$G$9</f>
        <v>0.014948049473072277</v>
      </c>
      <c r="I12" s="138">
        <v>209.23</v>
      </c>
      <c r="J12" s="136">
        <v>840.404</v>
      </c>
      <c r="K12" s="137">
        <v>0</v>
      </c>
      <c r="L12" s="136">
        <v>0</v>
      </c>
      <c r="M12" s="135">
        <f>SUM(I12:L12)</f>
        <v>1049.634</v>
      </c>
      <c r="N12" s="141">
        <f t="shared" si="3"/>
        <v>-0.2626572691052309</v>
      </c>
      <c r="O12" s="140">
        <v>1825.4790000000003</v>
      </c>
      <c r="P12" s="136">
        <v>5949.737000000001</v>
      </c>
      <c r="Q12" s="137">
        <v>0.18</v>
      </c>
      <c r="R12" s="136">
        <v>0</v>
      </c>
      <c r="S12" s="135">
        <f>SUM(O12:R12)</f>
        <v>7775.396000000002</v>
      </c>
      <c r="T12" s="139">
        <f>S12/$S$9</f>
        <v>0.01590859842796229</v>
      </c>
      <c r="U12" s="138">
        <v>1967.6079999999995</v>
      </c>
      <c r="V12" s="136">
        <v>6981.162000000001</v>
      </c>
      <c r="W12" s="137">
        <v>0.12</v>
      </c>
      <c r="X12" s="136">
        <v>0</v>
      </c>
      <c r="Y12" s="135">
        <f>SUM(U12:X12)</f>
        <v>8948.890000000001</v>
      </c>
      <c r="Z12" s="134">
        <f>IF(ISERROR(S12/Y12-1),"         /0",IF(S12/Y12&gt;5,"  *  ",(S12/Y12-1)))</f>
        <v>-0.13113291145605765</v>
      </c>
    </row>
    <row r="13" spans="1:26" ht="21.75" customHeight="1">
      <c r="A13" s="151" t="s">
        <v>401</v>
      </c>
      <c r="B13" s="356" t="s">
        <v>402</v>
      </c>
      <c r="C13" s="149">
        <v>54.585</v>
      </c>
      <c r="D13" s="145">
        <v>295.659</v>
      </c>
      <c r="E13" s="146">
        <v>0</v>
      </c>
      <c r="F13" s="145">
        <v>0</v>
      </c>
      <c r="G13" s="144">
        <f>SUM(C13:F13)</f>
        <v>350.24399999999997</v>
      </c>
      <c r="H13" s="148">
        <f>G13/$G$9</f>
        <v>0.006764690595713784</v>
      </c>
      <c r="I13" s="147">
        <v>178.289</v>
      </c>
      <c r="J13" s="145">
        <v>621.449</v>
      </c>
      <c r="K13" s="146">
        <v>0</v>
      </c>
      <c r="L13" s="145">
        <v>4.89</v>
      </c>
      <c r="M13" s="144">
        <f>SUM(I13:L13)</f>
        <v>804.6279999999999</v>
      </c>
      <c r="N13" s="150">
        <f t="shared" si="3"/>
        <v>-0.5647131345168201</v>
      </c>
      <c r="O13" s="149">
        <v>885.3880000000001</v>
      </c>
      <c r="P13" s="145">
        <v>2961.706</v>
      </c>
      <c r="Q13" s="146">
        <v>0.614</v>
      </c>
      <c r="R13" s="145">
        <v>9.316</v>
      </c>
      <c r="S13" s="144">
        <f>SUM(O13:R13)</f>
        <v>3857.024</v>
      </c>
      <c r="T13" s="148">
        <f>S13/$S$9</f>
        <v>0.007891539664733837</v>
      </c>
      <c r="U13" s="147">
        <v>1196.5710000000001</v>
      </c>
      <c r="V13" s="145">
        <v>5985.009</v>
      </c>
      <c r="W13" s="146">
        <v>0.754</v>
      </c>
      <c r="X13" s="145">
        <v>5.3709999999999996</v>
      </c>
      <c r="Y13" s="144">
        <f>SUM(U13:X13)</f>
        <v>7187.705</v>
      </c>
      <c r="Z13" s="143">
        <f>IF(ISERROR(S13/Y13-1),"         /0",IF(S13/Y13&gt;5,"  *  ",(S13/Y13-1)))</f>
        <v>-0.46338587908101403</v>
      </c>
    </row>
    <row r="14" spans="1:26" ht="21.75" customHeight="1" thickBot="1">
      <c r="A14" s="133" t="s">
        <v>55</v>
      </c>
      <c r="B14" s="358"/>
      <c r="C14" s="131">
        <v>61.483000000000004</v>
      </c>
      <c r="D14" s="127">
        <v>25.417</v>
      </c>
      <c r="E14" s="128">
        <v>0.206</v>
      </c>
      <c r="F14" s="127">
        <v>19.771</v>
      </c>
      <c r="G14" s="126">
        <f t="shared" si="0"/>
        <v>106.87700000000001</v>
      </c>
      <c r="H14" s="130">
        <f t="shared" si="1"/>
        <v>0.0020642461735193244</v>
      </c>
      <c r="I14" s="129">
        <v>22.634999999999998</v>
      </c>
      <c r="J14" s="127">
        <v>10.326999999999998</v>
      </c>
      <c r="K14" s="128">
        <v>22.685000000000002</v>
      </c>
      <c r="L14" s="127">
        <v>1.428</v>
      </c>
      <c r="M14" s="126">
        <f t="shared" si="2"/>
        <v>57.074999999999996</v>
      </c>
      <c r="N14" s="132">
        <f t="shared" si="3"/>
        <v>0.8725711782742009</v>
      </c>
      <c r="O14" s="131">
        <v>323.539</v>
      </c>
      <c r="P14" s="127">
        <v>217.35500000000002</v>
      </c>
      <c r="Q14" s="128">
        <v>141.021</v>
      </c>
      <c r="R14" s="127">
        <v>29.632</v>
      </c>
      <c r="S14" s="126">
        <f t="shared" si="4"/>
        <v>711.5469999999999</v>
      </c>
      <c r="T14" s="130">
        <f t="shared" si="5"/>
        <v>0.0014558378101412817</v>
      </c>
      <c r="U14" s="129">
        <v>322.451</v>
      </c>
      <c r="V14" s="127">
        <v>1353.703</v>
      </c>
      <c r="W14" s="128">
        <v>210.95299999999995</v>
      </c>
      <c r="X14" s="127">
        <v>30.011000000000003</v>
      </c>
      <c r="Y14" s="126">
        <f t="shared" si="6"/>
        <v>1917.118</v>
      </c>
      <c r="Z14" s="125">
        <f>IF(ISERROR(S14/Y14-1),"         /0",IF(S14/Y14&gt;5,"  *  ",(S14/Y14-1)))</f>
        <v>-0.628845485776045</v>
      </c>
    </row>
    <row r="15" spans="1:2" ht="17.25" thickTop="1">
      <c r="A15" s="124" t="s">
        <v>391</v>
      </c>
      <c r="B15" s="124"/>
    </row>
    <row r="16" spans="1:2" ht="16.5">
      <c r="A16" s="124" t="s">
        <v>145</v>
      </c>
      <c r="B16" s="124"/>
    </row>
    <row r="17" spans="1:3" ht="13.5">
      <c r="A17" s="359" t="s">
        <v>124</v>
      </c>
      <c r="B17" s="360"/>
      <c r="C17" s="360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101" operator="lessThan" stopIfTrue="1">
      <formula>0</formula>
    </cfRule>
  </conditionalFormatting>
  <conditionalFormatting sqref="N9:N14 Z9:Z14">
    <cfRule type="cellIs" priority="13" dxfId="101" operator="lessThan" stopIfTrue="1">
      <formula>0</formula>
    </cfRule>
    <cfRule type="cellIs" priority="14" dxfId="103" operator="greaterThanOrEqual" stopIfTrue="1">
      <formula>0</formula>
    </cfRule>
  </conditionalFormatting>
  <conditionalFormatting sqref="N5:N8 Z5:Z8">
    <cfRule type="cellIs" priority="3" dxfId="101" operator="lessThan" stopIfTrue="1">
      <formula>0</formula>
    </cfRule>
  </conditionalFormatting>
  <conditionalFormatting sqref="H6:H8">
    <cfRule type="cellIs" priority="2" dxfId="101" operator="lessThan" stopIfTrue="1">
      <formula>0</formula>
    </cfRule>
  </conditionalFormatting>
  <conditionalFormatting sqref="T6:T8">
    <cfRule type="cellIs" priority="1" dxfId="10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4"/>
  <sheetViews>
    <sheetView showGridLines="0" zoomScale="88" zoomScaleNormal="88" zoomScalePageLayoutView="0" workbookViewId="0" topLeftCell="A4">
      <selection activeCell="I11" sqref="I11:J33"/>
    </sheetView>
  </sheetViews>
  <sheetFormatPr defaultColWidth="11.0039062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7" t="s">
        <v>28</v>
      </c>
      <c r="O1" s="517"/>
    </row>
    <row r="2" ht="5.25" customHeight="1"/>
    <row r="3" ht="4.5" customHeight="1" thickBot="1"/>
    <row r="4" spans="1:15" ht="13.5" customHeight="1" thickTop="1">
      <c r="A4" s="526" t="s">
        <v>27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8"/>
    </row>
    <row r="5" spans="1:15" ht="12.75" customHeight="1">
      <c r="A5" s="529"/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1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18" t="s">
        <v>26</v>
      </c>
      <c r="D7" s="519"/>
      <c r="E7" s="520"/>
      <c r="F7" s="541" t="s">
        <v>25</v>
      </c>
      <c r="G7" s="542"/>
      <c r="H7" s="542"/>
      <c r="I7" s="542"/>
      <c r="J7" s="542"/>
      <c r="K7" s="542"/>
      <c r="L7" s="542"/>
      <c r="M7" s="542"/>
      <c r="N7" s="542"/>
      <c r="O7" s="521" t="s">
        <v>24</v>
      </c>
    </row>
    <row r="8" spans="1:15" ht="3.75" customHeight="1" thickBot="1">
      <c r="A8" s="78"/>
      <c r="B8" s="77"/>
      <c r="C8" s="76"/>
      <c r="D8" s="75"/>
      <c r="E8" s="74"/>
      <c r="F8" s="543"/>
      <c r="G8" s="544"/>
      <c r="H8" s="544"/>
      <c r="I8" s="544"/>
      <c r="J8" s="544"/>
      <c r="K8" s="544"/>
      <c r="L8" s="544"/>
      <c r="M8" s="544"/>
      <c r="N8" s="544"/>
      <c r="O8" s="522"/>
    </row>
    <row r="9" spans="1:15" ht="21.75" customHeight="1" thickBot="1" thickTop="1">
      <c r="A9" s="535" t="s">
        <v>23</v>
      </c>
      <c r="B9" s="536"/>
      <c r="C9" s="537" t="s">
        <v>22</v>
      </c>
      <c r="D9" s="539" t="s">
        <v>21</v>
      </c>
      <c r="E9" s="524" t="s">
        <v>17</v>
      </c>
      <c r="F9" s="518" t="s">
        <v>22</v>
      </c>
      <c r="G9" s="519"/>
      <c r="H9" s="519"/>
      <c r="I9" s="518" t="s">
        <v>21</v>
      </c>
      <c r="J9" s="519"/>
      <c r="K9" s="520"/>
      <c r="L9" s="87" t="s">
        <v>20</v>
      </c>
      <c r="M9" s="86"/>
      <c r="N9" s="86"/>
      <c r="O9" s="522"/>
    </row>
    <row r="10" spans="1:15" s="67" customFormat="1" ht="18.75" customHeight="1" thickBot="1">
      <c r="A10" s="73"/>
      <c r="B10" s="72"/>
      <c r="C10" s="538"/>
      <c r="D10" s="540"/>
      <c r="E10" s="525"/>
      <c r="F10" s="70" t="s">
        <v>19</v>
      </c>
      <c r="G10" s="69" t="s">
        <v>18</v>
      </c>
      <c r="H10" s="68" t="s">
        <v>17</v>
      </c>
      <c r="I10" s="70" t="s">
        <v>19</v>
      </c>
      <c r="J10" s="69" t="s">
        <v>18</v>
      </c>
      <c r="K10" s="71" t="s">
        <v>17</v>
      </c>
      <c r="L10" s="70" t="s">
        <v>19</v>
      </c>
      <c r="M10" s="397" t="s">
        <v>18</v>
      </c>
      <c r="N10" s="71" t="s">
        <v>17</v>
      </c>
      <c r="O10" s="523"/>
    </row>
    <row r="11" spans="1:15" s="65" customFormat="1" ht="18.75" customHeight="1" thickTop="1">
      <c r="A11" s="532">
        <v>2014</v>
      </c>
      <c r="B11" s="476" t="s">
        <v>7</v>
      </c>
      <c r="C11" s="430">
        <v>1599393</v>
      </c>
      <c r="D11" s="431">
        <v>71544</v>
      </c>
      <c r="E11" s="375">
        <f aca="true" t="shared" si="0" ref="E11:E24">D11+C11</f>
        <v>1670937</v>
      </c>
      <c r="F11" s="430">
        <v>427044</v>
      </c>
      <c r="G11" s="432">
        <v>426759</v>
      </c>
      <c r="H11" s="433">
        <f aca="true" t="shared" si="1" ref="H11:H22">G11+F11</f>
        <v>853803</v>
      </c>
      <c r="I11" s="434">
        <v>4765</v>
      </c>
      <c r="J11" s="435">
        <v>4960</v>
      </c>
      <c r="K11" s="436">
        <f aca="true" t="shared" si="2" ref="K11:K22">J11+I11</f>
        <v>9725</v>
      </c>
      <c r="L11" s="437">
        <f aca="true" t="shared" si="3" ref="L11:L24">I11+F11</f>
        <v>431809</v>
      </c>
      <c r="M11" s="438">
        <f aca="true" t="shared" si="4" ref="M11:M24">J11+G11</f>
        <v>431719</v>
      </c>
      <c r="N11" s="411">
        <f aca="true" t="shared" si="5" ref="N11:N24">K11+H11</f>
        <v>863528</v>
      </c>
      <c r="O11" s="66">
        <f aca="true" t="shared" si="6" ref="O11:O24">N11+E11</f>
        <v>2534465</v>
      </c>
    </row>
    <row r="12" spans="1:15" ht="18.75" customHeight="1">
      <c r="A12" s="533"/>
      <c r="B12" s="476" t="s">
        <v>6</v>
      </c>
      <c r="C12" s="52">
        <v>1429191</v>
      </c>
      <c r="D12" s="61">
        <v>67740</v>
      </c>
      <c r="E12" s="376">
        <f t="shared" si="0"/>
        <v>1496931</v>
      </c>
      <c r="F12" s="52">
        <v>328054</v>
      </c>
      <c r="G12" s="50">
        <v>313667</v>
      </c>
      <c r="H12" s="56">
        <f t="shared" si="1"/>
        <v>641721</v>
      </c>
      <c r="I12" s="59">
        <v>3461</v>
      </c>
      <c r="J12" s="58">
        <v>3279</v>
      </c>
      <c r="K12" s="57">
        <f t="shared" si="2"/>
        <v>6740</v>
      </c>
      <c r="L12" s="352">
        <f t="shared" si="3"/>
        <v>331515</v>
      </c>
      <c r="M12" s="398">
        <f t="shared" si="4"/>
        <v>316946</v>
      </c>
      <c r="N12" s="412">
        <f t="shared" si="5"/>
        <v>648461</v>
      </c>
      <c r="O12" s="55">
        <f t="shared" si="6"/>
        <v>2145392</v>
      </c>
    </row>
    <row r="13" spans="1:15" ht="18.75" customHeight="1">
      <c r="A13" s="533"/>
      <c r="B13" s="476" t="s">
        <v>5</v>
      </c>
      <c r="C13" s="52">
        <v>1582445</v>
      </c>
      <c r="D13" s="61">
        <v>67761</v>
      </c>
      <c r="E13" s="376">
        <f t="shared" si="0"/>
        <v>1650206</v>
      </c>
      <c r="F13" s="52">
        <v>375041</v>
      </c>
      <c r="G13" s="50">
        <v>344515</v>
      </c>
      <c r="H13" s="56">
        <f t="shared" si="1"/>
        <v>719556</v>
      </c>
      <c r="I13" s="352">
        <v>5138</v>
      </c>
      <c r="J13" s="58">
        <v>2780</v>
      </c>
      <c r="K13" s="57">
        <f t="shared" si="2"/>
        <v>7918</v>
      </c>
      <c r="L13" s="352">
        <f t="shared" si="3"/>
        <v>380179</v>
      </c>
      <c r="M13" s="398">
        <f t="shared" si="4"/>
        <v>347295</v>
      </c>
      <c r="N13" s="412">
        <f t="shared" si="5"/>
        <v>727474</v>
      </c>
      <c r="O13" s="55">
        <f t="shared" si="6"/>
        <v>2377680</v>
      </c>
    </row>
    <row r="14" spans="1:15" ht="18.75" customHeight="1">
      <c r="A14" s="533"/>
      <c r="B14" s="476" t="s">
        <v>16</v>
      </c>
      <c r="C14" s="52">
        <v>1568453</v>
      </c>
      <c r="D14" s="61">
        <v>69887</v>
      </c>
      <c r="E14" s="376">
        <f t="shared" si="0"/>
        <v>1638340</v>
      </c>
      <c r="F14" s="52">
        <v>378041</v>
      </c>
      <c r="G14" s="50">
        <v>351944</v>
      </c>
      <c r="H14" s="56">
        <f t="shared" si="1"/>
        <v>729985</v>
      </c>
      <c r="I14" s="59">
        <v>4320</v>
      </c>
      <c r="J14" s="58">
        <v>4222</v>
      </c>
      <c r="K14" s="57">
        <f t="shared" si="2"/>
        <v>8542</v>
      </c>
      <c r="L14" s="352">
        <f t="shared" si="3"/>
        <v>382361</v>
      </c>
      <c r="M14" s="398">
        <f t="shared" si="4"/>
        <v>356166</v>
      </c>
      <c r="N14" s="412">
        <f t="shared" si="5"/>
        <v>738527</v>
      </c>
      <c r="O14" s="55">
        <f t="shared" si="6"/>
        <v>2376867</v>
      </c>
    </row>
    <row r="15" spans="1:15" s="65" customFormat="1" ht="18.75" customHeight="1">
      <c r="A15" s="533"/>
      <c r="B15" s="476" t="s">
        <v>15</v>
      </c>
      <c r="C15" s="52">
        <v>1603565</v>
      </c>
      <c r="D15" s="61">
        <v>70357</v>
      </c>
      <c r="E15" s="376">
        <f t="shared" si="0"/>
        <v>1673922</v>
      </c>
      <c r="F15" s="52">
        <v>373938</v>
      </c>
      <c r="G15" s="50">
        <v>362149</v>
      </c>
      <c r="H15" s="56">
        <f t="shared" si="1"/>
        <v>736087</v>
      </c>
      <c r="I15" s="59">
        <v>2376</v>
      </c>
      <c r="J15" s="58">
        <v>2507</v>
      </c>
      <c r="K15" s="57">
        <f t="shared" si="2"/>
        <v>4883</v>
      </c>
      <c r="L15" s="352">
        <f t="shared" si="3"/>
        <v>376314</v>
      </c>
      <c r="M15" s="398">
        <f t="shared" si="4"/>
        <v>364656</v>
      </c>
      <c r="N15" s="412">
        <f t="shared" si="5"/>
        <v>740970</v>
      </c>
      <c r="O15" s="55">
        <f t="shared" si="6"/>
        <v>2414892</v>
      </c>
    </row>
    <row r="16" spans="1:15" s="372" customFormat="1" ht="18.75" customHeight="1">
      <c r="A16" s="533"/>
      <c r="B16" s="477" t="s">
        <v>14</v>
      </c>
      <c r="C16" s="52">
        <v>1625690</v>
      </c>
      <c r="D16" s="61">
        <v>73635</v>
      </c>
      <c r="E16" s="376">
        <f t="shared" si="0"/>
        <v>1699325</v>
      </c>
      <c r="F16" s="52">
        <v>438450</v>
      </c>
      <c r="G16" s="50">
        <v>403645</v>
      </c>
      <c r="H16" s="56">
        <f t="shared" si="1"/>
        <v>842095</v>
      </c>
      <c r="I16" s="59">
        <v>4788</v>
      </c>
      <c r="J16" s="58">
        <v>3873</v>
      </c>
      <c r="K16" s="57">
        <f t="shared" si="2"/>
        <v>8661</v>
      </c>
      <c r="L16" s="352">
        <f t="shared" si="3"/>
        <v>443238</v>
      </c>
      <c r="M16" s="398">
        <f t="shared" si="4"/>
        <v>407518</v>
      </c>
      <c r="N16" s="412">
        <f t="shared" si="5"/>
        <v>850756</v>
      </c>
      <c r="O16" s="55">
        <f t="shared" si="6"/>
        <v>2550081</v>
      </c>
    </row>
    <row r="17" spans="1:15" s="385" customFormat="1" ht="18.75" customHeight="1">
      <c r="A17" s="533"/>
      <c r="B17" s="476" t="s">
        <v>13</v>
      </c>
      <c r="C17" s="52">
        <v>1759202</v>
      </c>
      <c r="D17" s="61">
        <v>82715</v>
      </c>
      <c r="E17" s="376">
        <f t="shared" si="0"/>
        <v>1841917</v>
      </c>
      <c r="F17" s="52">
        <v>426675</v>
      </c>
      <c r="G17" s="50">
        <v>488006</v>
      </c>
      <c r="H17" s="56">
        <f t="shared" si="1"/>
        <v>914681</v>
      </c>
      <c r="I17" s="59">
        <v>2473</v>
      </c>
      <c r="J17" s="58">
        <v>3583</v>
      </c>
      <c r="K17" s="57">
        <f t="shared" si="2"/>
        <v>6056</v>
      </c>
      <c r="L17" s="352">
        <f t="shared" si="3"/>
        <v>429148</v>
      </c>
      <c r="M17" s="398">
        <f t="shared" si="4"/>
        <v>491589</v>
      </c>
      <c r="N17" s="412">
        <f t="shared" si="5"/>
        <v>920737</v>
      </c>
      <c r="O17" s="55">
        <f t="shared" si="6"/>
        <v>2762654</v>
      </c>
    </row>
    <row r="18" spans="1:15" s="396" customFormat="1" ht="18.75" customHeight="1">
      <c r="A18" s="533"/>
      <c r="B18" s="476" t="s">
        <v>12</v>
      </c>
      <c r="C18" s="52">
        <v>1737123</v>
      </c>
      <c r="D18" s="61">
        <v>79709</v>
      </c>
      <c r="E18" s="376">
        <f t="shared" si="0"/>
        <v>1816832</v>
      </c>
      <c r="F18" s="52">
        <v>486558</v>
      </c>
      <c r="G18" s="50">
        <v>456240</v>
      </c>
      <c r="H18" s="56">
        <f t="shared" si="1"/>
        <v>942798</v>
      </c>
      <c r="I18" s="59">
        <v>2805</v>
      </c>
      <c r="J18" s="58">
        <v>2709</v>
      </c>
      <c r="K18" s="57">
        <f t="shared" si="2"/>
        <v>5514</v>
      </c>
      <c r="L18" s="352">
        <f t="shared" si="3"/>
        <v>489363</v>
      </c>
      <c r="M18" s="398">
        <f t="shared" si="4"/>
        <v>458949</v>
      </c>
      <c r="N18" s="412">
        <f t="shared" si="5"/>
        <v>948312</v>
      </c>
      <c r="O18" s="55">
        <f t="shared" si="6"/>
        <v>2765144</v>
      </c>
    </row>
    <row r="19" spans="1:15" ht="18.75" customHeight="1">
      <c r="A19" s="533"/>
      <c r="B19" s="476" t="s">
        <v>11</v>
      </c>
      <c r="C19" s="52">
        <v>1711230</v>
      </c>
      <c r="D19" s="61">
        <v>70698</v>
      </c>
      <c r="E19" s="376">
        <f t="shared" si="0"/>
        <v>1781928</v>
      </c>
      <c r="F19" s="52">
        <v>430556</v>
      </c>
      <c r="G19" s="50">
        <v>401864</v>
      </c>
      <c r="H19" s="56">
        <f t="shared" si="1"/>
        <v>832420</v>
      </c>
      <c r="I19" s="59">
        <v>3061</v>
      </c>
      <c r="J19" s="58">
        <v>3059</v>
      </c>
      <c r="K19" s="57">
        <f t="shared" si="2"/>
        <v>6120</v>
      </c>
      <c r="L19" s="352">
        <f t="shared" si="3"/>
        <v>433617</v>
      </c>
      <c r="M19" s="398">
        <f t="shared" si="4"/>
        <v>404923</v>
      </c>
      <c r="N19" s="412">
        <f t="shared" si="5"/>
        <v>838540</v>
      </c>
      <c r="O19" s="55">
        <f t="shared" si="6"/>
        <v>2620468</v>
      </c>
    </row>
    <row r="20" spans="1:15" s="405" customFormat="1" ht="18.75" customHeight="1">
      <c r="A20" s="533"/>
      <c r="B20" s="476" t="s">
        <v>10</v>
      </c>
      <c r="C20" s="52">
        <v>1868616</v>
      </c>
      <c r="D20" s="61">
        <v>79080</v>
      </c>
      <c r="E20" s="376">
        <f t="shared" si="0"/>
        <v>1947696</v>
      </c>
      <c r="F20" s="52">
        <v>414804</v>
      </c>
      <c r="G20" s="50">
        <v>424836</v>
      </c>
      <c r="H20" s="56">
        <f t="shared" si="1"/>
        <v>839640</v>
      </c>
      <c r="I20" s="59">
        <v>3792</v>
      </c>
      <c r="J20" s="58">
        <v>3968</v>
      </c>
      <c r="K20" s="57">
        <f t="shared" si="2"/>
        <v>7760</v>
      </c>
      <c r="L20" s="352">
        <f t="shared" si="3"/>
        <v>418596</v>
      </c>
      <c r="M20" s="398">
        <f t="shared" si="4"/>
        <v>428804</v>
      </c>
      <c r="N20" s="412">
        <f t="shared" si="5"/>
        <v>847400</v>
      </c>
      <c r="O20" s="55">
        <f t="shared" si="6"/>
        <v>2795096</v>
      </c>
    </row>
    <row r="21" spans="1:15" s="54" customFormat="1" ht="18.75" customHeight="1">
      <c r="A21" s="533"/>
      <c r="B21" s="476" t="s">
        <v>9</v>
      </c>
      <c r="C21" s="52">
        <v>1767843</v>
      </c>
      <c r="D21" s="61">
        <v>74565</v>
      </c>
      <c r="E21" s="376">
        <f t="shared" si="0"/>
        <v>1842408</v>
      </c>
      <c r="F21" s="52">
        <v>419463</v>
      </c>
      <c r="G21" s="50">
        <v>433626</v>
      </c>
      <c r="H21" s="56">
        <f t="shared" si="1"/>
        <v>853089</v>
      </c>
      <c r="I21" s="59">
        <v>3657</v>
      </c>
      <c r="J21" s="58">
        <v>3335</v>
      </c>
      <c r="K21" s="57">
        <f t="shared" si="2"/>
        <v>6992</v>
      </c>
      <c r="L21" s="352">
        <f t="shared" si="3"/>
        <v>423120</v>
      </c>
      <c r="M21" s="398">
        <f t="shared" si="4"/>
        <v>436961</v>
      </c>
      <c r="N21" s="412">
        <f t="shared" si="5"/>
        <v>860081</v>
      </c>
      <c r="O21" s="55">
        <f t="shared" si="6"/>
        <v>2702489</v>
      </c>
    </row>
    <row r="22" spans="1:15" ht="18.75" customHeight="1" thickBot="1">
      <c r="A22" s="534"/>
      <c r="B22" s="476" t="s">
        <v>8</v>
      </c>
      <c r="C22" s="52">
        <v>1850648</v>
      </c>
      <c r="D22" s="61">
        <v>90077</v>
      </c>
      <c r="E22" s="376">
        <f t="shared" si="0"/>
        <v>1940725</v>
      </c>
      <c r="F22" s="52">
        <v>457194</v>
      </c>
      <c r="G22" s="50">
        <v>511935</v>
      </c>
      <c r="H22" s="56">
        <f t="shared" si="1"/>
        <v>969129</v>
      </c>
      <c r="I22" s="59">
        <v>5850</v>
      </c>
      <c r="J22" s="58">
        <v>5718</v>
      </c>
      <c r="K22" s="57">
        <f t="shared" si="2"/>
        <v>11568</v>
      </c>
      <c r="L22" s="352">
        <f t="shared" si="3"/>
        <v>463044</v>
      </c>
      <c r="M22" s="398">
        <f t="shared" si="4"/>
        <v>517653</v>
      </c>
      <c r="N22" s="412">
        <f t="shared" si="5"/>
        <v>980697</v>
      </c>
      <c r="O22" s="55">
        <f t="shared" si="6"/>
        <v>2921422</v>
      </c>
    </row>
    <row r="23" spans="1:15" ht="3.75" customHeight="1">
      <c r="A23" s="64"/>
      <c r="B23" s="478"/>
      <c r="C23" s="63"/>
      <c r="D23" s="62"/>
      <c r="E23" s="37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99">
        <f t="shared" si="4"/>
        <v>0</v>
      </c>
      <c r="N23" s="413">
        <f t="shared" si="5"/>
        <v>0</v>
      </c>
      <c r="O23" s="36">
        <f t="shared" si="6"/>
        <v>0</v>
      </c>
    </row>
    <row r="24" spans="1:15" ht="19.5" customHeight="1">
      <c r="A24" s="480">
        <v>2015</v>
      </c>
      <c r="B24" s="479" t="s">
        <v>7</v>
      </c>
      <c r="C24" s="52">
        <v>1811969</v>
      </c>
      <c r="D24" s="61">
        <v>74643</v>
      </c>
      <c r="E24" s="376">
        <f t="shared" si="0"/>
        <v>1886612</v>
      </c>
      <c r="F24" s="60">
        <v>500267</v>
      </c>
      <c r="G24" s="50">
        <v>493422</v>
      </c>
      <c r="H24" s="56">
        <f aca="true" t="shared" si="7" ref="H24:H30">G24+F24</f>
        <v>993689</v>
      </c>
      <c r="I24" s="59">
        <v>5930</v>
      </c>
      <c r="J24" s="58">
        <v>6240</v>
      </c>
      <c r="K24" s="57">
        <f aca="true" t="shared" si="8" ref="K24:K30">J24+I24</f>
        <v>12170</v>
      </c>
      <c r="L24" s="352">
        <f t="shared" si="3"/>
        <v>506197</v>
      </c>
      <c r="M24" s="398">
        <f t="shared" si="4"/>
        <v>499662</v>
      </c>
      <c r="N24" s="412">
        <f t="shared" si="5"/>
        <v>1005859</v>
      </c>
      <c r="O24" s="55">
        <f t="shared" si="6"/>
        <v>2892471</v>
      </c>
    </row>
    <row r="25" spans="1:15" ht="19.5" customHeight="1">
      <c r="A25" s="480"/>
      <c r="B25" s="479" t="s">
        <v>6</v>
      </c>
      <c r="C25" s="52">
        <v>1541753</v>
      </c>
      <c r="D25" s="61">
        <v>65326</v>
      </c>
      <c r="E25" s="376">
        <f aca="true" t="shared" si="9" ref="E25:E30">D25+C25</f>
        <v>1607079</v>
      </c>
      <c r="F25" s="60">
        <v>376915</v>
      </c>
      <c r="G25" s="50">
        <v>359389</v>
      </c>
      <c r="H25" s="56">
        <f t="shared" si="7"/>
        <v>736304</v>
      </c>
      <c r="I25" s="59">
        <v>3673</v>
      </c>
      <c r="J25" s="58">
        <v>3833</v>
      </c>
      <c r="K25" s="57">
        <f t="shared" si="8"/>
        <v>7506</v>
      </c>
      <c r="L25" s="352">
        <f aca="true" t="shared" si="10" ref="L25:N26">I25+F25</f>
        <v>380588</v>
      </c>
      <c r="M25" s="398">
        <f t="shared" si="10"/>
        <v>363222</v>
      </c>
      <c r="N25" s="412">
        <f t="shared" si="10"/>
        <v>743810</v>
      </c>
      <c r="O25" s="55">
        <f aca="true" t="shared" si="11" ref="O25:O30">N25+E25</f>
        <v>2350889</v>
      </c>
    </row>
    <row r="26" spans="1:15" ht="19.5" customHeight="1">
      <c r="A26" s="480"/>
      <c r="B26" s="479" t="s">
        <v>5</v>
      </c>
      <c r="C26" s="52">
        <v>1720177</v>
      </c>
      <c r="D26" s="61">
        <v>65560</v>
      </c>
      <c r="E26" s="376">
        <f t="shared" si="9"/>
        <v>1785737</v>
      </c>
      <c r="F26" s="60">
        <v>440033</v>
      </c>
      <c r="G26" s="50">
        <v>383349</v>
      </c>
      <c r="H26" s="56">
        <f t="shared" si="7"/>
        <v>823382</v>
      </c>
      <c r="I26" s="59">
        <v>3673</v>
      </c>
      <c r="J26" s="58">
        <v>3547</v>
      </c>
      <c r="K26" s="57">
        <f t="shared" si="8"/>
        <v>7220</v>
      </c>
      <c r="L26" s="352">
        <f t="shared" si="10"/>
        <v>443706</v>
      </c>
      <c r="M26" s="398">
        <f t="shared" si="10"/>
        <v>386896</v>
      </c>
      <c r="N26" s="412">
        <f t="shared" si="10"/>
        <v>830602</v>
      </c>
      <c r="O26" s="55">
        <f t="shared" si="11"/>
        <v>2616339</v>
      </c>
    </row>
    <row r="27" spans="1:15" ht="19.5" customHeight="1">
      <c r="A27" s="480"/>
      <c r="B27" s="479" t="s">
        <v>16</v>
      </c>
      <c r="C27" s="52">
        <v>1719454</v>
      </c>
      <c r="D27" s="61">
        <v>55539</v>
      </c>
      <c r="E27" s="376">
        <f t="shared" si="9"/>
        <v>1774993</v>
      </c>
      <c r="F27" s="60">
        <v>391838</v>
      </c>
      <c r="G27" s="50">
        <v>394616</v>
      </c>
      <c r="H27" s="56">
        <f t="shared" si="7"/>
        <v>786454</v>
      </c>
      <c r="I27" s="59">
        <v>2827</v>
      </c>
      <c r="J27" s="58">
        <v>3267</v>
      </c>
      <c r="K27" s="57">
        <f t="shared" si="8"/>
        <v>6094</v>
      </c>
      <c r="L27" s="352">
        <f aca="true" t="shared" si="12" ref="L27:N30">I27+F27</f>
        <v>394665</v>
      </c>
      <c r="M27" s="398">
        <f t="shared" si="12"/>
        <v>397883</v>
      </c>
      <c r="N27" s="412">
        <f t="shared" si="12"/>
        <v>792548</v>
      </c>
      <c r="O27" s="55">
        <f t="shared" si="11"/>
        <v>2567541</v>
      </c>
    </row>
    <row r="28" spans="1:15" ht="19.5" customHeight="1">
      <c r="A28" s="480"/>
      <c r="B28" s="479" t="s">
        <v>146</v>
      </c>
      <c r="C28" s="52">
        <v>1820098</v>
      </c>
      <c r="D28" s="61">
        <v>57825</v>
      </c>
      <c r="E28" s="376">
        <f t="shared" si="9"/>
        <v>1877923</v>
      </c>
      <c r="F28" s="60">
        <v>424520</v>
      </c>
      <c r="G28" s="50">
        <v>417357</v>
      </c>
      <c r="H28" s="56">
        <f t="shared" si="7"/>
        <v>841877</v>
      </c>
      <c r="I28" s="59">
        <v>2463</v>
      </c>
      <c r="J28" s="58">
        <v>2559</v>
      </c>
      <c r="K28" s="57">
        <f t="shared" si="8"/>
        <v>5022</v>
      </c>
      <c r="L28" s="352">
        <f t="shared" si="12"/>
        <v>426983</v>
      </c>
      <c r="M28" s="398">
        <f t="shared" si="12"/>
        <v>419916</v>
      </c>
      <c r="N28" s="412">
        <f t="shared" si="12"/>
        <v>846899</v>
      </c>
      <c r="O28" s="55">
        <f t="shared" si="11"/>
        <v>2724822</v>
      </c>
    </row>
    <row r="29" spans="1:15" ht="19.5" customHeight="1">
      <c r="A29" s="480"/>
      <c r="B29" s="479" t="s">
        <v>14</v>
      </c>
      <c r="C29" s="52">
        <v>1924167</v>
      </c>
      <c r="D29" s="61">
        <v>66198</v>
      </c>
      <c r="E29" s="376">
        <f t="shared" si="9"/>
        <v>1990365</v>
      </c>
      <c r="F29" s="60">
        <v>489516</v>
      </c>
      <c r="G29" s="50">
        <v>450823</v>
      </c>
      <c r="H29" s="56">
        <f t="shared" si="7"/>
        <v>940339</v>
      </c>
      <c r="I29" s="59">
        <v>4718</v>
      </c>
      <c r="J29" s="58">
        <v>4337</v>
      </c>
      <c r="K29" s="57">
        <f t="shared" si="8"/>
        <v>9055</v>
      </c>
      <c r="L29" s="352">
        <f t="shared" si="12"/>
        <v>494234</v>
      </c>
      <c r="M29" s="398">
        <f t="shared" si="12"/>
        <v>455160</v>
      </c>
      <c r="N29" s="412">
        <f t="shared" si="12"/>
        <v>949394</v>
      </c>
      <c r="O29" s="55">
        <f t="shared" si="11"/>
        <v>2939759</v>
      </c>
    </row>
    <row r="30" spans="1:15" ht="19.5" customHeight="1">
      <c r="A30" s="480"/>
      <c r="B30" s="479" t="s">
        <v>13</v>
      </c>
      <c r="C30" s="52">
        <v>2040710</v>
      </c>
      <c r="D30" s="61">
        <v>66717</v>
      </c>
      <c r="E30" s="376">
        <f t="shared" si="9"/>
        <v>2107427</v>
      </c>
      <c r="F30" s="60">
        <v>481754</v>
      </c>
      <c r="G30" s="50">
        <v>547672</v>
      </c>
      <c r="H30" s="56">
        <f t="shared" si="7"/>
        <v>1029426</v>
      </c>
      <c r="I30" s="59">
        <v>3871</v>
      </c>
      <c r="J30" s="58">
        <v>5647</v>
      </c>
      <c r="K30" s="57">
        <f t="shared" si="8"/>
        <v>9518</v>
      </c>
      <c r="L30" s="352">
        <f t="shared" si="12"/>
        <v>485625</v>
      </c>
      <c r="M30" s="398">
        <f t="shared" si="12"/>
        <v>553319</v>
      </c>
      <c r="N30" s="412">
        <f t="shared" si="12"/>
        <v>1038944</v>
      </c>
      <c r="O30" s="55">
        <f t="shared" si="11"/>
        <v>3146371</v>
      </c>
    </row>
    <row r="31" spans="1:15" ht="19.5" customHeight="1">
      <c r="A31" s="480"/>
      <c r="B31" s="479" t="s">
        <v>12</v>
      </c>
      <c r="C31" s="52">
        <v>1962397</v>
      </c>
      <c r="D31" s="61">
        <v>69900</v>
      </c>
      <c r="E31" s="376">
        <f>D31+C31</f>
        <v>2032297</v>
      </c>
      <c r="F31" s="60">
        <v>522508</v>
      </c>
      <c r="G31" s="50">
        <v>492090</v>
      </c>
      <c r="H31" s="56">
        <f>G31+F31</f>
        <v>1014598</v>
      </c>
      <c r="I31" s="59">
        <v>5736</v>
      </c>
      <c r="J31" s="58">
        <v>6734</v>
      </c>
      <c r="K31" s="57">
        <f>J31+I31</f>
        <v>12470</v>
      </c>
      <c r="L31" s="352">
        <f aca="true" t="shared" si="13" ref="L31:N33">I31+F31</f>
        <v>528244</v>
      </c>
      <c r="M31" s="398">
        <f t="shared" si="13"/>
        <v>498824</v>
      </c>
      <c r="N31" s="412">
        <f t="shared" si="13"/>
        <v>1027068</v>
      </c>
      <c r="O31" s="55">
        <f>N31+E31</f>
        <v>3059365</v>
      </c>
    </row>
    <row r="32" spans="1:15" ht="19.5" customHeight="1">
      <c r="A32" s="480"/>
      <c r="B32" s="479" t="s">
        <v>11</v>
      </c>
      <c r="C32" s="52">
        <v>1842744</v>
      </c>
      <c r="D32" s="61">
        <v>61213</v>
      </c>
      <c r="E32" s="376">
        <f>D32+C32</f>
        <v>1903957</v>
      </c>
      <c r="F32" s="60">
        <v>449292</v>
      </c>
      <c r="G32" s="50">
        <v>416271</v>
      </c>
      <c r="H32" s="56">
        <f>G32+F32</f>
        <v>865563</v>
      </c>
      <c r="I32" s="59">
        <v>5461</v>
      </c>
      <c r="J32" s="58">
        <v>5821</v>
      </c>
      <c r="K32" s="57">
        <f>J32+I32</f>
        <v>11282</v>
      </c>
      <c r="L32" s="352">
        <f t="shared" si="13"/>
        <v>454753</v>
      </c>
      <c r="M32" s="398">
        <f t="shared" si="13"/>
        <v>422092</v>
      </c>
      <c r="N32" s="412">
        <f t="shared" si="13"/>
        <v>876845</v>
      </c>
      <c r="O32" s="55">
        <f>N32+E32</f>
        <v>2780802</v>
      </c>
    </row>
    <row r="33" spans="1:15" ht="19.5" customHeight="1" thickBot="1">
      <c r="A33" s="480"/>
      <c r="B33" s="479" t="s">
        <v>10</v>
      </c>
      <c r="C33" s="52">
        <v>1950282</v>
      </c>
      <c r="D33" s="61">
        <v>68838</v>
      </c>
      <c r="E33" s="376">
        <f>D33+C33</f>
        <v>2019120</v>
      </c>
      <c r="F33" s="60">
        <v>445112</v>
      </c>
      <c r="G33" s="50">
        <v>459857</v>
      </c>
      <c r="H33" s="56">
        <f>G33+F33</f>
        <v>904969</v>
      </c>
      <c r="I33" s="59">
        <v>5238</v>
      </c>
      <c r="J33" s="58">
        <v>5793</v>
      </c>
      <c r="K33" s="57">
        <f>J33+I33</f>
        <v>11031</v>
      </c>
      <c r="L33" s="352">
        <f t="shared" si="13"/>
        <v>450350</v>
      </c>
      <c r="M33" s="398">
        <f t="shared" si="13"/>
        <v>465650</v>
      </c>
      <c r="N33" s="412">
        <f t="shared" si="13"/>
        <v>916000</v>
      </c>
      <c r="O33" s="55">
        <f>N33+E33</f>
        <v>2935120</v>
      </c>
    </row>
    <row r="34" spans="1:15" ht="18" customHeight="1">
      <c r="A34" s="53" t="s">
        <v>4</v>
      </c>
      <c r="B34" s="41"/>
      <c r="C34" s="40"/>
      <c r="D34" s="39"/>
      <c r="E34" s="378"/>
      <c r="F34" s="40"/>
      <c r="G34" s="39"/>
      <c r="H34" s="38"/>
      <c r="I34" s="40"/>
      <c r="J34" s="39"/>
      <c r="K34" s="38"/>
      <c r="L34" s="85"/>
      <c r="M34" s="399"/>
      <c r="N34" s="413"/>
      <c r="O34" s="36"/>
    </row>
    <row r="35" spans="1:15" ht="18" customHeight="1">
      <c r="A35" s="35" t="s">
        <v>151</v>
      </c>
      <c r="B35" s="48"/>
      <c r="C35" s="52">
        <f>SUM(C11:C20)</f>
        <v>16484908</v>
      </c>
      <c r="D35" s="50">
        <f aca="true" t="shared" si="14" ref="D35:O35">SUM(D11:D20)</f>
        <v>733126</v>
      </c>
      <c r="E35" s="379">
        <f t="shared" si="14"/>
        <v>17218034</v>
      </c>
      <c r="F35" s="52">
        <f t="shared" si="14"/>
        <v>4079161</v>
      </c>
      <c r="G35" s="50">
        <f t="shared" si="14"/>
        <v>3973625</v>
      </c>
      <c r="H35" s="51">
        <f t="shared" si="14"/>
        <v>8052786</v>
      </c>
      <c r="I35" s="52">
        <f t="shared" si="14"/>
        <v>36979</v>
      </c>
      <c r="J35" s="50">
        <f t="shared" si="14"/>
        <v>34940</v>
      </c>
      <c r="K35" s="51">
        <f t="shared" si="14"/>
        <v>71919</v>
      </c>
      <c r="L35" s="52">
        <f t="shared" si="14"/>
        <v>4116140</v>
      </c>
      <c r="M35" s="400">
        <f t="shared" si="14"/>
        <v>4008565</v>
      </c>
      <c r="N35" s="414">
        <f t="shared" si="14"/>
        <v>8124705</v>
      </c>
      <c r="O35" s="49">
        <f t="shared" si="14"/>
        <v>25342739</v>
      </c>
    </row>
    <row r="36" spans="1:15" ht="18" customHeight="1" thickBot="1">
      <c r="A36" s="35" t="s">
        <v>152</v>
      </c>
      <c r="B36" s="48"/>
      <c r="C36" s="47">
        <f>SUM(C24:C33)</f>
        <v>18333751</v>
      </c>
      <c r="D36" s="44">
        <f aca="true" t="shared" si="15" ref="D36:O36">SUM(D24:D33)</f>
        <v>651759</v>
      </c>
      <c r="E36" s="380">
        <f t="shared" si="15"/>
        <v>18985510</v>
      </c>
      <c r="F36" s="46">
        <f t="shared" si="15"/>
        <v>4521755</v>
      </c>
      <c r="G36" s="44">
        <f t="shared" si="15"/>
        <v>4414846</v>
      </c>
      <c r="H36" s="45">
        <f t="shared" si="15"/>
        <v>8936601</v>
      </c>
      <c r="I36" s="46">
        <f t="shared" si="15"/>
        <v>43590</v>
      </c>
      <c r="J36" s="44">
        <f t="shared" si="15"/>
        <v>47778</v>
      </c>
      <c r="K36" s="45">
        <f t="shared" si="15"/>
        <v>91368</v>
      </c>
      <c r="L36" s="46">
        <f t="shared" si="15"/>
        <v>4565345</v>
      </c>
      <c r="M36" s="401">
        <f t="shared" si="15"/>
        <v>4462624</v>
      </c>
      <c r="N36" s="415">
        <f t="shared" si="15"/>
        <v>9027969</v>
      </c>
      <c r="O36" s="43">
        <f t="shared" si="15"/>
        <v>28013479</v>
      </c>
    </row>
    <row r="37" spans="1:15" ht="17.25" customHeight="1">
      <c r="A37" s="42" t="s">
        <v>3</v>
      </c>
      <c r="B37" s="41"/>
      <c r="C37" s="40"/>
      <c r="D37" s="39"/>
      <c r="E37" s="381"/>
      <c r="F37" s="40"/>
      <c r="G37" s="39"/>
      <c r="H37" s="37"/>
      <c r="I37" s="40"/>
      <c r="J37" s="39"/>
      <c r="K37" s="38"/>
      <c r="L37" s="85"/>
      <c r="M37" s="399"/>
      <c r="N37" s="416"/>
      <c r="O37" s="36"/>
    </row>
    <row r="38" spans="1:15" ht="17.25" customHeight="1">
      <c r="A38" s="35" t="s">
        <v>153</v>
      </c>
      <c r="B38" s="34"/>
      <c r="C38" s="439">
        <f>(C33/C20-1)*100</f>
        <v>4.370400339074476</v>
      </c>
      <c r="D38" s="440">
        <f aca="true" t="shared" si="16" ref="D38:O38">(D33/D20-1)*100</f>
        <v>-12.951441578148714</v>
      </c>
      <c r="E38" s="441">
        <f t="shared" si="16"/>
        <v>3.6671020528870946</v>
      </c>
      <c r="F38" s="439">
        <f t="shared" si="16"/>
        <v>7.306583350208773</v>
      </c>
      <c r="G38" s="442">
        <f t="shared" si="16"/>
        <v>8.243416282989191</v>
      </c>
      <c r="H38" s="443">
        <f t="shared" si="16"/>
        <v>7.780596446095944</v>
      </c>
      <c r="I38" s="444">
        <f t="shared" si="16"/>
        <v>38.13291139240506</v>
      </c>
      <c r="J38" s="440">
        <f t="shared" si="16"/>
        <v>45.9929435483871</v>
      </c>
      <c r="K38" s="445">
        <f t="shared" si="16"/>
        <v>42.15206185567011</v>
      </c>
      <c r="L38" s="444">
        <f t="shared" si="16"/>
        <v>7.585834551691839</v>
      </c>
      <c r="M38" s="446">
        <f t="shared" si="16"/>
        <v>8.5927370080503</v>
      </c>
      <c r="N38" s="447">
        <f t="shared" si="16"/>
        <v>8.095350483832897</v>
      </c>
      <c r="O38" s="448">
        <f t="shared" si="16"/>
        <v>5.009631153992555</v>
      </c>
    </row>
    <row r="39" spans="1:15" ht="7.5" customHeight="1" thickBot="1">
      <c r="A39" s="33"/>
      <c r="B39" s="32"/>
      <c r="C39" s="31"/>
      <c r="D39" s="30"/>
      <c r="E39" s="382"/>
      <c r="F39" s="29"/>
      <c r="G39" s="27"/>
      <c r="H39" s="26"/>
      <c r="I39" s="29"/>
      <c r="J39" s="27"/>
      <c r="K39" s="28"/>
      <c r="L39" s="29"/>
      <c r="M39" s="402"/>
      <c r="N39" s="417"/>
      <c r="O39" s="25"/>
    </row>
    <row r="40" spans="1:15" ht="17.25" customHeight="1">
      <c r="A40" s="24" t="s">
        <v>2</v>
      </c>
      <c r="B40" s="23"/>
      <c r="C40" s="22"/>
      <c r="D40" s="21"/>
      <c r="E40" s="383"/>
      <c r="F40" s="20"/>
      <c r="G40" s="18"/>
      <c r="H40" s="17"/>
      <c r="I40" s="20"/>
      <c r="J40" s="18"/>
      <c r="K40" s="19"/>
      <c r="L40" s="20"/>
      <c r="M40" s="403"/>
      <c r="N40" s="418"/>
      <c r="O40" s="16"/>
    </row>
    <row r="41" spans="1:15" ht="17.25" customHeight="1" thickBot="1">
      <c r="A41" s="427" t="s">
        <v>154</v>
      </c>
      <c r="B41" s="15"/>
      <c r="C41" s="14">
        <f aca="true" t="shared" si="17" ref="C41:O41">(C36/C35-1)*100</f>
        <v>11.215367413636756</v>
      </c>
      <c r="D41" s="10">
        <f t="shared" si="17"/>
        <v>-11.098637887620955</v>
      </c>
      <c r="E41" s="384">
        <f t="shared" si="17"/>
        <v>10.265260249805518</v>
      </c>
      <c r="F41" s="14">
        <f t="shared" si="17"/>
        <v>10.850123346443063</v>
      </c>
      <c r="G41" s="13">
        <f t="shared" si="17"/>
        <v>11.103740287520836</v>
      </c>
      <c r="H41" s="9">
        <f t="shared" si="17"/>
        <v>10.975269925215937</v>
      </c>
      <c r="I41" s="12">
        <f t="shared" si="17"/>
        <v>17.877714378430998</v>
      </c>
      <c r="J41" s="10">
        <f t="shared" si="17"/>
        <v>36.742987979393234</v>
      </c>
      <c r="K41" s="11">
        <f t="shared" si="17"/>
        <v>27.042923288699793</v>
      </c>
      <c r="L41" s="12">
        <f t="shared" si="17"/>
        <v>10.91325853833931</v>
      </c>
      <c r="M41" s="404">
        <f t="shared" si="17"/>
        <v>11.327220588913978</v>
      </c>
      <c r="N41" s="419">
        <f t="shared" si="17"/>
        <v>11.1174990353496</v>
      </c>
      <c r="O41" s="8">
        <f t="shared" si="17"/>
        <v>10.5384820480533</v>
      </c>
    </row>
    <row r="42" spans="1:14" s="5" customFormat="1" ht="17.25" customHeight="1" thickTop="1">
      <c r="A42" s="84" t="s">
        <v>1</v>
      </c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="5" customFormat="1" ht="13.5" customHeight="1">
      <c r="A43" s="84" t="s">
        <v>0</v>
      </c>
    </row>
    <row r="44" spans="1:14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3.5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3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3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3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3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3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3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3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3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3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3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3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3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3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3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3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3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3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3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3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3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3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3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3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3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3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3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3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3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3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3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3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3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3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3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3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3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3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3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3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3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3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3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3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3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3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3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3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3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3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3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3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3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65524" ht="13.5">
      <c r="C65524" s="2" t="e">
        <f>((C65520/C65507)-1)*100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P38:IV38 P41:IV41">
    <cfRule type="cellIs" priority="4" dxfId="101" operator="lessThan" stopIfTrue="1">
      <formula>0</formula>
    </cfRule>
  </conditionalFormatting>
  <conditionalFormatting sqref="A38:B38 A41:B41">
    <cfRule type="cellIs" priority="1" dxfId="101" operator="lessThan" stopIfTrue="1">
      <formula>0</formula>
    </cfRule>
  </conditionalFormatting>
  <conditionalFormatting sqref="C37:O41">
    <cfRule type="cellIs" priority="2" dxfId="102" operator="lessThan" stopIfTrue="1">
      <formula>0</formula>
    </cfRule>
    <cfRule type="cellIs" priority="3" dxfId="10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4"/>
  <sheetViews>
    <sheetView showGridLines="0" zoomScale="88" zoomScaleNormal="88" zoomScalePageLayoutView="0" workbookViewId="0" topLeftCell="A1">
      <selection activeCell="M34" sqref="M34"/>
    </sheetView>
  </sheetViews>
  <sheetFormatPr defaultColWidth="11.0039062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7" t="s">
        <v>28</v>
      </c>
      <c r="O1" s="517"/>
    </row>
    <row r="2" ht="5.25" customHeight="1"/>
    <row r="3" ht="4.5" customHeight="1" thickBot="1"/>
    <row r="4" spans="1:15" ht="13.5" customHeight="1" thickTop="1">
      <c r="A4" s="526" t="s">
        <v>32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8"/>
    </row>
    <row r="5" spans="1:15" ht="12.75" customHeight="1">
      <c r="A5" s="529"/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1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18" t="s">
        <v>26</v>
      </c>
      <c r="D7" s="519"/>
      <c r="E7" s="520"/>
      <c r="F7" s="541" t="s">
        <v>25</v>
      </c>
      <c r="G7" s="542"/>
      <c r="H7" s="542"/>
      <c r="I7" s="542"/>
      <c r="J7" s="542"/>
      <c r="K7" s="542"/>
      <c r="L7" s="542"/>
      <c r="M7" s="542"/>
      <c r="N7" s="545"/>
      <c r="O7" s="521" t="s">
        <v>24</v>
      </c>
    </row>
    <row r="8" spans="1:15" ht="3.75" customHeight="1" thickBot="1">
      <c r="A8" s="78"/>
      <c r="B8" s="77"/>
      <c r="C8" s="76"/>
      <c r="D8" s="75"/>
      <c r="E8" s="74"/>
      <c r="F8" s="543"/>
      <c r="G8" s="544"/>
      <c r="H8" s="544"/>
      <c r="I8" s="544"/>
      <c r="J8" s="544"/>
      <c r="K8" s="544"/>
      <c r="L8" s="544"/>
      <c r="M8" s="544"/>
      <c r="N8" s="546"/>
      <c r="O8" s="522"/>
    </row>
    <row r="9" spans="1:15" ht="21.75" customHeight="1" thickBot="1" thickTop="1">
      <c r="A9" s="535" t="s">
        <v>23</v>
      </c>
      <c r="B9" s="536"/>
      <c r="C9" s="537" t="s">
        <v>22</v>
      </c>
      <c r="D9" s="539" t="s">
        <v>21</v>
      </c>
      <c r="E9" s="524" t="s">
        <v>17</v>
      </c>
      <c r="F9" s="518" t="s">
        <v>22</v>
      </c>
      <c r="G9" s="519"/>
      <c r="H9" s="519"/>
      <c r="I9" s="518" t="s">
        <v>21</v>
      </c>
      <c r="J9" s="519"/>
      <c r="K9" s="520"/>
      <c r="L9" s="87" t="s">
        <v>20</v>
      </c>
      <c r="M9" s="86"/>
      <c r="N9" s="86"/>
      <c r="O9" s="522"/>
    </row>
    <row r="10" spans="1:15" s="67" customFormat="1" ht="18.75" customHeight="1" thickBot="1">
      <c r="A10" s="73"/>
      <c r="B10" s="72"/>
      <c r="C10" s="538"/>
      <c r="D10" s="540"/>
      <c r="E10" s="525"/>
      <c r="F10" s="70" t="s">
        <v>31</v>
      </c>
      <c r="G10" s="69" t="s">
        <v>30</v>
      </c>
      <c r="H10" s="68" t="s">
        <v>17</v>
      </c>
      <c r="I10" s="70" t="s">
        <v>31</v>
      </c>
      <c r="J10" s="69" t="s">
        <v>30</v>
      </c>
      <c r="K10" s="71" t="s">
        <v>17</v>
      </c>
      <c r="L10" s="70" t="s">
        <v>31</v>
      </c>
      <c r="M10" s="397" t="s">
        <v>30</v>
      </c>
      <c r="N10" s="460" t="s">
        <v>17</v>
      </c>
      <c r="O10" s="523"/>
    </row>
    <row r="11" spans="1:15" s="65" customFormat="1" ht="18.75" customHeight="1" thickTop="1">
      <c r="A11" s="532">
        <v>2014</v>
      </c>
      <c r="B11" s="476" t="s">
        <v>7</v>
      </c>
      <c r="C11" s="430">
        <v>10653.711999999998</v>
      </c>
      <c r="D11" s="431">
        <v>1017.6409999999993</v>
      </c>
      <c r="E11" s="375">
        <f aca="true" t="shared" si="0" ref="E11:E24">D11+C11</f>
        <v>11671.352999999997</v>
      </c>
      <c r="F11" s="430">
        <v>25908.55299999999</v>
      </c>
      <c r="G11" s="432">
        <v>12976.106999999996</v>
      </c>
      <c r="H11" s="433">
        <f aca="true" t="shared" si="1" ref="H11:H22">G11+F11</f>
        <v>38884.65999999999</v>
      </c>
      <c r="I11" s="434">
        <v>4100.289</v>
      </c>
      <c r="J11" s="435">
        <v>1868.2300000000005</v>
      </c>
      <c r="K11" s="436">
        <f aca="true" t="shared" si="2" ref="K11:K22">J11+I11</f>
        <v>5968.519</v>
      </c>
      <c r="L11" s="437">
        <f aca="true" t="shared" si="3" ref="L11:N24">I11+F11</f>
        <v>30008.84199999999</v>
      </c>
      <c r="M11" s="438">
        <f t="shared" si="3"/>
        <v>14844.336999999996</v>
      </c>
      <c r="N11" s="411">
        <f t="shared" si="3"/>
        <v>44853.17899999999</v>
      </c>
      <c r="O11" s="66">
        <f aca="true" t="shared" si="4" ref="O11:O24">N11+E11</f>
        <v>56524.531999999985</v>
      </c>
    </row>
    <row r="12" spans="1:15" ht="18.75" customHeight="1">
      <c r="A12" s="533"/>
      <c r="B12" s="476" t="s">
        <v>6</v>
      </c>
      <c r="C12" s="52">
        <v>10965.95799999999</v>
      </c>
      <c r="D12" s="61">
        <v>836.9979999999988</v>
      </c>
      <c r="E12" s="376">
        <f t="shared" si="0"/>
        <v>11802.95599999999</v>
      </c>
      <c r="F12" s="52">
        <v>26864.515999999992</v>
      </c>
      <c r="G12" s="50">
        <v>13515.879</v>
      </c>
      <c r="H12" s="56">
        <f t="shared" si="1"/>
        <v>40380.39499999999</v>
      </c>
      <c r="I12" s="59">
        <v>3039.6059999999993</v>
      </c>
      <c r="J12" s="58">
        <v>1770.657</v>
      </c>
      <c r="K12" s="57">
        <f t="shared" si="2"/>
        <v>4810.262999999999</v>
      </c>
      <c r="L12" s="352">
        <f t="shared" si="3"/>
        <v>29904.121999999992</v>
      </c>
      <c r="M12" s="398">
        <f t="shared" si="3"/>
        <v>15286.536</v>
      </c>
      <c r="N12" s="412">
        <f t="shared" si="3"/>
        <v>45190.65799999999</v>
      </c>
      <c r="O12" s="55">
        <f t="shared" si="4"/>
        <v>56993.61399999998</v>
      </c>
    </row>
    <row r="13" spans="1:15" ht="18.75" customHeight="1">
      <c r="A13" s="533"/>
      <c r="B13" s="476" t="s">
        <v>5</v>
      </c>
      <c r="C13" s="52">
        <v>11596.465999999988</v>
      </c>
      <c r="D13" s="61">
        <v>1472.229</v>
      </c>
      <c r="E13" s="376">
        <f t="shared" si="0"/>
        <v>13068.694999999987</v>
      </c>
      <c r="F13" s="52">
        <v>24265.558000000005</v>
      </c>
      <c r="G13" s="50">
        <v>15489.086999999994</v>
      </c>
      <c r="H13" s="56">
        <f t="shared" si="1"/>
        <v>39754.645</v>
      </c>
      <c r="I13" s="352">
        <v>2973.897</v>
      </c>
      <c r="J13" s="58">
        <v>2387.3499999999995</v>
      </c>
      <c r="K13" s="57">
        <f t="shared" si="2"/>
        <v>5361.246999999999</v>
      </c>
      <c r="L13" s="352">
        <f t="shared" si="3"/>
        <v>27239.455000000005</v>
      </c>
      <c r="M13" s="398">
        <f t="shared" si="3"/>
        <v>17876.436999999994</v>
      </c>
      <c r="N13" s="412">
        <f t="shared" si="3"/>
        <v>45115.89199999999</v>
      </c>
      <c r="O13" s="55">
        <f t="shared" si="4"/>
        <v>58184.58699999998</v>
      </c>
    </row>
    <row r="14" spans="1:15" ht="18.75" customHeight="1">
      <c r="A14" s="533"/>
      <c r="B14" s="476" t="s">
        <v>16</v>
      </c>
      <c r="C14" s="52">
        <v>11967.662999999997</v>
      </c>
      <c r="D14" s="61">
        <v>1041.5179999999993</v>
      </c>
      <c r="E14" s="376">
        <f t="shared" si="0"/>
        <v>13009.180999999997</v>
      </c>
      <c r="F14" s="52">
        <v>31124.71500000001</v>
      </c>
      <c r="G14" s="50">
        <v>14376.518000000002</v>
      </c>
      <c r="H14" s="56">
        <f t="shared" si="1"/>
        <v>45501.233000000015</v>
      </c>
      <c r="I14" s="59">
        <v>6392.021</v>
      </c>
      <c r="J14" s="58">
        <v>2681.583</v>
      </c>
      <c r="K14" s="57">
        <f t="shared" si="2"/>
        <v>9073.604</v>
      </c>
      <c r="L14" s="352">
        <f t="shared" si="3"/>
        <v>37516.73600000001</v>
      </c>
      <c r="M14" s="398">
        <f t="shared" si="3"/>
        <v>17058.101000000002</v>
      </c>
      <c r="N14" s="412">
        <f t="shared" si="3"/>
        <v>54574.837000000014</v>
      </c>
      <c r="O14" s="55">
        <f t="shared" si="4"/>
        <v>67584.01800000001</v>
      </c>
    </row>
    <row r="15" spans="1:15" s="65" customFormat="1" ht="18.75" customHeight="1">
      <c r="A15" s="533"/>
      <c r="B15" s="476" t="s">
        <v>15</v>
      </c>
      <c r="C15" s="52">
        <v>13462.749000000005</v>
      </c>
      <c r="D15" s="61">
        <v>1292.659999999999</v>
      </c>
      <c r="E15" s="376">
        <f t="shared" si="0"/>
        <v>14755.409000000003</v>
      </c>
      <c r="F15" s="52">
        <v>29412.062999999995</v>
      </c>
      <c r="G15" s="50">
        <v>15499.041999999998</v>
      </c>
      <c r="H15" s="56">
        <f t="shared" si="1"/>
        <v>44911.104999999996</v>
      </c>
      <c r="I15" s="59">
        <v>3798.7889999999998</v>
      </c>
      <c r="J15" s="58">
        <v>1374.618</v>
      </c>
      <c r="K15" s="57">
        <f t="shared" si="2"/>
        <v>5173.406999999999</v>
      </c>
      <c r="L15" s="352">
        <f t="shared" si="3"/>
        <v>33210.85199999999</v>
      </c>
      <c r="M15" s="398">
        <f t="shared" si="3"/>
        <v>16873.659999999996</v>
      </c>
      <c r="N15" s="412">
        <f t="shared" si="3"/>
        <v>50084.511999999995</v>
      </c>
      <c r="O15" s="55">
        <f t="shared" si="4"/>
        <v>64839.921</v>
      </c>
    </row>
    <row r="16" spans="1:15" s="372" customFormat="1" ht="18.75" customHeight="1">
      <c r="A16" s="533"/>
      <c r="B16" s="477" t="s">
        <v>14</v>
      </c>
      <c r="C16" s="52">
        <v>10812.916000000012</v>
      </c>
      <c r="D16" s="61">
        <v>984.2469999999993</v>
      </c>
      <c r="E16" s="376">
        <f t="shared" si="0"/>
        <v>11797.163000000011</v>
      </c>
      <c r="F16" s="52">
        <v>24516.002000000008</v>
      </c>
      <c r="G16" s="50">
        <v>14249.827</v>
      </c>
      <c r="H16" s="56">
        <f t="shared" si="1"/>
        <v>38765.829000000005</v>
      </c>
      <c r="I16" s="59">
        <v>2606.201</v>
      </c>
      <c r="J16" s="58">
        <v>1012.798</v>
      </c>
      <c r="K16" s="57">
        <f t="shared" si="2"/>
        <v>3618.999</v>
      </c>
      <c r="L16" s="352">
        <f t="shared" si="3"/>
        <v>27122.20300000001</v>
      </c>
      <c r="M16" s="398">
        <f t="shared" si="3"/>
        <v>15262.625</v>
      </c>
      <c r="N16" s="412">
        <f t="shared" si="3"/>
        <v>42384.82800000001</v>
      </c>
      <c r="O16" s="55">
        <f t="shared" si="4"/>
        <v>54181.99100000002</v>
      </c>
    </row>
    <row r="17" spans="1:15" s="385" customFormat="1" ht="18.75" customHeight="1">
      <c r="A17" s="533"/>
      <c r="B17" s="476" t="s">
        <v>13</v>
      </c>
      <c r="C17" s="52">
        <v>12867.35100000001</v>
      </c>
      <c r="D17" s="61">
        <v>1137.2699999999998</v>
      </c>
      <c r="E17" s="376">
        <f t="shared" si="0"/>
        <v>14004.62100000001</v>
      </c>
      <c r="F17" s="52">
        <v>26669.356</v>
      </c>
      <c r="G17" s="50">
        <v>16662.765000000003</v>
      </c>
      <c r="H17" s="56">
        <f t="shared" si="1"/>
        <v>43332.121</v>
      </c>
      <c r="I17" s="59">
        <v>2481.192</v>
      </c>
      <c r="J17" s="58">
        <v>1233.7810000000002</v>
      </c>
      <c r="K17" s="57">
        <f t="shared" si="2"/>
        <v>3714.973</v>
      </c>
      <c r="L17" s="352">
        <f t="shared" si="3"/>
        <v>29150.548</v>
      </c>
      <c r="M17" s="398">
        <f t="shared" si="3"/>
        <v>17896.546000000002</v>
      </c>
      <c r="N17" s="412">
        <f t="shared" si="3"/>
        <v>47047.094</v>
      </c>
      <c r="O17" s="55">
        <f t="shared" si="4"/>
        <v>61051.71500000001</v>
      </c>
    </row>
    <row r="18" spans="1:15" s="396" customFormat="1" ht="18.75" customHeight="1">
      <c r="A18" s="533"/>
      <c r="B18" s="476" t="s">
        <v>12</v>
      </c>
      <c r="C18" s="52">
        <v>12532.27700000001</v>
      </c>
      <c r="D18" s="61">
        <v>1221.5119999999993</v>
      </c>
      <c r="E18" s="376">
        <f t="shared" si="0"/>
        <v>13753.789000000008</v>
      </c>
      <c r="F18" s="52">
        <v>27904.09700000001</v>
      </c>
      <c r="G18" s="50">
        <v>18698.69400000001</v>
      </c>
      <c r="H18" s="56">
        <f t="shared" si="1"/>
        <v>46602.79100000002</v>
      </c>
      <c r="I18" s="59">
        <v>2572.136</v>
      </c>
      <c r="J18" s="58">
        <v>1004.0490000000001</v>
      </c>
      <c r="K18" s="57">
        <f t="shared" si="2"/>
        <v>3576.185</v>
      </c>
      <c r="L18" s="352">
        <f t="shared" si="3"/>
        <v>30476.233000000007</v>
      </c>
      <c r="M18" s="398">
        <f t="shared" si="3"/>
        <v>19702.74300000001</v>
      </c>
      <c r="N18" s="412">
        <f t="shared" si="3"/>
        <v>50178.97600000002</v>
      </c>
      <c r="O18" s="55">
        <f t="shared" si="4"/>
        <v>63932.76500000003</v>
      </c>
    </row>
    <row r="19" spans="1:15" ht="18.75" customHeight="1">
      <c r="A19" s="533"/>
      <c r="B19" s="476" t="s">
        <v>11</v>
      </c>
      <c r="C19" s="52">
        <v>12734.114000000005</v>
      </c>
      <c r="D19" s="61">
        <v>1221.9419999999993</v>
      </c>
      <c r="E19" s="376">
        <f t="shared" si="0"/>
        <v>13956.056000000004</v>
      </c>
      <c r="F19" s="52">
        <v>26812.660000000003</v>
      </c>
      <c r="G19" s="50">
        <v>17190.136</v>
      </c>
      <c r="H19" s="56">
        <f t="shared" si="1"/>
        <v>44002.796</v>
      </c>
      <c r="I19" s="59">
        <v>3099.704</v>
      </c>
      <c r="J19" s="58">
        <v>854.8979999999999</v>
      </c>
      <c r="K19" s="57">
        <f t="shared" si="2"/>
        <v>3954.602</v>
      </c>
      <c r="L19" s="352">
        <f t="shared" si="3"/>
        <v>29912.364000000005</v>
      </c>
      <c r="M19" s="398">
        <f t="shared" si="3"/>
        <v>18045.034</v>
      </c>
      <c r="N19" s="412">
        <f t="shared" si="3"/>
        <v>47957.398</v>
      </c>
      <c r="O19" s="55">
        <f t="shared" si="4"/>
        <v>61913.454000000005</v>
      </c>
    </row>
    <row r="20" spans="1:15" s="405" customFormat="1" ht="18.75" customHeight="1">
      <c r="A20" s="533"/>
      <c r="B20" s="476" t="s">
        <v>10</v>
      </c>
      <c r="C20" s="52">
        <v>13366.862000000008</v>
      </c>
      <c r="D20" s="61">
        <v>1316.7149999999995</v>
      </c>
      <c r="E20" s="376">
        <f t="shared" si="0"/>
        <v>14683.577000000008</v>
      </c>
      <c r="F20" s="52">
        <v>28769.614999999998</v>
      </c>
      <c r="G20" s="50">
        <v>18602.625000000015</v>
      </c>
      <c r="H20" s="56">
        <f t="shared" si="1"/>
        <v>47372.24000000001</v>
      </c>
      <c r="I20" s="59">
        <v>4645.633</v>
      </c>
      <c r="J20" s="58">
        <v>2074.9030000000002</v>
      </c>
      <c r="K20" s="57">
        <f t="shared" si="2"/>
        <v>6720.536</v>
      </c>
      <c r="L20" s="352">
        <f t="shared" si="3"/>
        <v>33415.248</v>
      </c>
      <c r="M20" s="398">
        <f t="shared" si="3"/>
        <v>20677.528000000013</v>
      </c>
      <c r="N20" s="412">
        <f t="shared" si="3"/>
        <v>54092.77600000001</v>
      </c>
      <c r="O20" s="55">
        <f t="shared" si="4"/>
        <v>68776.35300000002</v>
      </c>
    </row>
    <row r="21" spans="1:15" s="54" customFormat="1" ht="18.75" customHeight="1">
      <c r="A21" s="533"/>
      <c r="B21" s="476" t="s">
        <v>9</v>
      </c>
      <c r="C21" s="52">
        <v>13158.135000000017</v>
      </c>
      <c r="D21" s="61">
        <v>1207.3129999999999</v>
      </c>
      <c r="E21" s="376">
        <f t="shared" si="0"/>
        <v>14365.448000000017</v>
      </c>
      <c r="F21" s="52">
        <v>29066.886</v>
      </c>
      <c r="G21" s="50">
        <v>19462.78</v>
      </c>
      <c r="H21" s="56">
        <f t="shared" si="1"/>
        <v>48529.666</v>
      </c>
      <c r="I21" s="59">
        <v>2189.119</v>
      </c>
      <c r="J21" s="58">
        <v>1200.839</v>
      </c>
      <c r="K21" s="57">
        <f t="shared" si="2"/>
        <v>3389.958</v>
      </c>
      <c r="L21" s="352">
        <f t="shared" si="3"/>
        <v>31256.004999999997</v>
      </c>
      <c r="M21" s="398">
        <f t="shared" si="3"/>
        <v>20663.619</v>
      </c>
      <c r="N21" s="412">
        <f t="shared" si="3"/>
        <v>51919.623999999996</v>
      </c>
      <c r="O21" s="55">
        <f t="shared" si="4"/>
        <v>66285.07200000001</v>
      </c>
    </row>
    <row r="22" spans="1:15" ht="18.75" customHeight="1" thickBot="1">
      <c r="A22" s="534"/>
      <c r="B22" s="476" t="s">
        <v>8</v>
      </c>
      <c r="C22" s="52">
        <v>14296.916999999994</v>
      </c>
      <c r="D22" s="61">
        <v>1512.6399999999996</v>
      </c>
      <c r="E22" s="376">
        <f t="shared" si="0"/>
        <v>15809.556999999993</v>
      </c>
      <c r="F22" s="52">
        <v>27449.472000000005</v>
      </c>
      <c r="G22" s="50">
        <v>18554.537999999993</v>
      </c>
      <c r="H22" s="56">
        <f t="shared" si="1"/>
        <v>46004.009999999995</v>
      </c>
      <c r="I22" s="59">
        <v>914.3299999999999</v>
      </c>
      <c r="J22" s="58">
        <v>678.777</v>
      </c>
      <c r="K22" s="57">
        <f t="shared" si="2"/>
        <v>1593.107</v>
      </c>
      <c r="L22" s="352">
        <f t="shared" si="3"/>
        <v>28363.802000000003</v>
      </c>
      <c r="M22" s="398">
        <f t="shared" si="3"/>
        <v>19233.314999999995</v>
      </c>
      <c r="N22" s="412">
        <f t="shared" si="3"/>
        <v>47597.117</v>
      </c>
      <c r="O22" s="55">
        <f t="shared" si="4"/>
        <v>63406.67399999999</v>
      </c>
    </row>
    <row r="23" spans="1:15" ht="3.75" customHeight="1">
      <c r="A23" s="64"/>
      <c r="B23" s="478"/>
      <c r="C23" s="63"/>
      <c r="D23" s="62"/>
      <c r="E23" s="37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99">
        <f t="shared" si="3"/>
        <v>0</v>
      </c>
      <c r="N23" s="413">
        <f t="shared" si="3"/>
        <v>0</v>
      </c>
      <c r="O23" s="36">
        <f t="shared" si="4"/>
        <v>0</v>
      </c>
    </row>
    <row r="24" spans="1:15" ht="19.5" customHeight="1">
      <c r="A24" s="480">
        <v>2015</v>
      </c>
      <c r="B24" s="479" t="s">
        <v>7</v>
      </c>
      <c r="C24" s="52">
        <v>11422.357000000005</v>
      </c>
      <c r="D24" s="61">
        <v>893.5599999999994</v>
      </c>
      <c r="E24" s="376">
        <f t="shared" si="0"/>
        <v>12315.917000000005</v>
      </c>
      <c r="F24" s="60">
        <v>27552.825000000008</v>
      </c>
      <c r="G24" s="50">
        <v>14248.001999999999</v>
      </c>
      <c r="H24" s="56">
        <f aca="true" t="shared" si="5" ref="H24:H30">G24+F24</f>
        <v>41800.827000000005</v>
      </c>
      <c r="I24" s="59">
        <v>3310.6169999999997</v>
      </c>
      <c r="J24" s="58">
        <v>1058.1740000000002</v>
      </c>
      <c r="K24" s="57">
        <f aca="true" t="shared" si="6" ref="K24:K29">J24+I24</f>
        <v>4368.791</v>
      </c>
      <c r="L24" s="352">
        <f t="shared" si="3"/>
        <v>30863.442000000006</v>
      </c>
      <c r="M24" s="398">
        <f t="shared" si="3"/>
        <v>15306.176</v>
      </c>
      <c r="N24" s="412">
        <f t="shared" si="3"/>
        <v>46169.618</v>
      </c>
      <c r="O24" s="55">
        <f t="shared" si="4"/>
        <v>58485.535</v>
      </c>
    </row>
    <row r="25" spans="1:15" ht="19.5" customHeight="1">
      <c r="A25" s="480"/>
      <c r="B25" s="479" t="s">
        <v>6</v>
      </c>
      <c r="C25" s="52">
        <v>11591.259999999997</v>
      </c>
      <c r="D25" s="61">
        <v>968.0126000000004</v>
      </c>
      <c r="E25" s="376">
        <f aca="true" t="shared" si="7" ref="E25:E30">D25+C25</f>
        <v>12559.272599999997</v>
      </c>
      <c r="F25" s="60">
        <v>27124.277999999988</v>
      </c>
      <c r="G25" s="50">
        <v>14538.316000000006</v>
      </c>
      <c r="H25" s="56">
        <f t="shared" si="5"/>
        <v>41662.594</v>
      </c>
      <c r="I25" s="59">
        <v>5137.088</v>
      </c>
      <c r="J25" s="58">
        <v>975.6529999999999</v>
      </c>
      <c r="K25" s="57">
        <f t="shared" si="6"/>
        <v>6112.741</v>
      </c>
      <c r="L25" s="352">
        <f aca="true" t="shared" si="8" ref="L25:N26">I25+F25</f>
        <v>32261.365999999987</v>
      </c>
      <c r="M25" s="398">
        <f t="shared" si="8"/>
        <v>15513.969000000006</v>
      </c>
      <c r="N25" s="412">
        <f t="shared" si="8"/>
        <v>47775.335</v>
      </c>
      <c r="O25" s="55">
        <f aca="true" t="shared" si="9" ref="O25:O30">N25+E25</f>
        <v>60334.607599999996</v>
      </c>
    </row>
    <row r="26" spans="1:15" ht="19.5" customHeight="1">
      <c r="A26" s="480"/>
      <c r="B26" s="479" t="s">
        <v>5</v>
      </c>
      <c r="C26" s="52">
        <v>13973.525</v>
      </c>
      <c r="D26" s="61">
        <v>1109.356999999999</v>
      </c>
      <c r="E26" s="376">
        <f t="shared" si="7"/>
        <v>15082.881999999998</v>
      </c>
      <c r="F26" s="60">
        <v>28377.528000000006</v>
      </c>
      <c r="G26" s="50">
        <v>16314.130000000005</v>
      </c>
      <c r="H26" s="56">
        <f t="shared" si="5"/>
        <v>44691.65800000001</v>
      </c>
      <c r="I26" s="59">
        <v>3826.87</v>
      </c>
      <c r="J26" s="58">
        <v>2381.3109999999997</v>
      </c>
      <c r="K26" s="57">
        <f t="shared" si="6"/>
        <v>6208.181</v>
      </c>
      <c r="L26" s="352">
        <f t="shared" si="8"/>
        <v>32204.398000000005</v>
      </c>
      <c r="M26" s="398">
        <f t="shared" si="8"/>
        <v>18695.441000000006</v>
      </c>
      <c r="N26" s="412">
        <f t="shared" si="8"/>
        <v>50899.83900000001</v>
      </c>
      <c r="O26" s="55">
        <f t="shared" si="9"/>
        <v>65982.721</v>
      </c>
    </row>
    <row r="27" spans="1:15" ht="19.5" customHeight="1">
      <c r="A27" s="480"/>
      <c r="B27" s="479" t="s">
        <v>16</v>
      </c>
      <c r="C27" s="52">
        <v>12208.576999999994</v>
      </c>
      <c r="D27" s="61">
        <v>964.9569999999997</v>
      </c>
      <c r="E27" s="376">
        <f t="shared" si="7"/>
        <v>13173.533999999994</v>
      </c>
      <c r="F27" s="60">
        <v>29626.566000000006</v>
      </c>
      <c r="G27" s="50">
        <v>14850.063000000002</v>
      </c>
      <c r="H27" s="56">
        <f t="shared" si="5"/>
        <v>44476.62900000001</v>
      </c>
      <c r="I27" s="59">
        <v>7135.207</v>
      </c>
      <c r="J27" s="58">
        <v>1884.4250000000002</v>
      </c>
      <c r="K27" s="57">
        <f t="shared" si="6"/>
        <v>9019.632000000001</v>
      </c>
      <c r="L27" s="352">
        <f aca="true" t="shared" si="10" ref="L27:N29">I27+F27</f>
        <v>36761.77300000001</v>
      </c>
      <c r="M27" s="398">
        <f t="shared" si="10"/>
        <v>16734.488</v>
      </c>
      <c r="N27" s="412">
        <f t="shared" si="10"/>
        <v>53496.26100000001</v>
      </c>
      <c r="O27" s="55">
        <f t="shared" si="9"/>
        <v>66669.79500000001</v>
      </c>
    </row>
    <row r="28" spans="1:15" ht="19.5" customHeight="1">
      <c r="A28" s="480"/>
      <c r="B28" s="479" t="s">
        <v>15</v>
      </c>
      <c r="C28" s="52">
        <v>13080.334000000003</v>
      </c>
      <c r="D28" s="61">
        <v>1159.193999999999</v>
      </c>
      <c r="E28" s="376">
        <f t="shared" si="7"/>
        <v>14239.528000000002</v>
      </c>
      <c r="F28" s="60">
        <v>29504.54599999999</v>
      </c>
      <c r="G28" s="50">
        <v>16065.203999999998</v>
      </c>
      <c r="H28" s="56">
        <f t="shared" si="5"/>
        <v>45569.749999999985</v>
      </c>
      <c r="I28" s="59">
        <v>4039.4820000000004</v>
      </c>
      <c r="J28" s="58">
        <v>1740.6999999999998</v>
      </c>
      <c r="K28" s="57">
        <f t="shared" si="6"/>
        <v>5780.182000000001</v>
      </c>
      <c r="L28" s="352">
        <f t="shared" si="10"/>
        <v>33544.02799999999</v>
      </c>
      <c r="M28" s="398">
        <f t="shared" si="10"/>
        <v>17805.904</v>
      </c>
      <c r="N28" s="412">
        <f t="shared" si="10"/>
        <v>51349.931999999986</v>
      </c>
      <c r="O28" s="55">
        <f t="shared" si="9"/>
        <v>65589.45999999999</v>
      </c>
    </row>
    <row r="29" spans="1:15" ht="19.5" customHeight="1">
      <c r="A29" s="480"/>
      <c r="B29" s="479" t="s">
        <v>14</v>
      </c>
      <c r="C29" s="52">
        <v>12352.007000000001</v>
      </c>
      <c r="D29" s="61">
        <v>1306.6719999999996</v>
      </c>
      <c r="E29" s="376">
        <f t="shared" si="7"/>
        <v>13658.679</v>
      </c>
      <c r="F29" s="60">
        <v>25557.666000000005</v>
      </c>
      <c r="G29" s="50">
        <v>15181.581999999993</v>
      </c>
      <c r="H29" s="56">
        <f t="shared" si="5"/>
        <v>40739.248</v>
      </c>
      <c r="I29" s="59">
        <v>3415.4640000000004</v>
      </c>
      <c r="J29" s="58">
        <v>1376.77</v>
      </c>
      <c r="K29" s="57">
        <f t="shared" si="6"/>
        <v>4792.234</v>
      </c>
      <c r="L29" s="352">
        <f t="shared" si="10"/>
        <v>28973.130000000005</v>
      </c>
      <c r="M29" s="398">
        <f t="shared" si="10"/>
        <v>16558.35199999999</v>
      </c>
      <c r="N29" s="412">
        <f t="shared" si="10"/>
        <v>45531.482</v>
      </c>
      <c r="O29" s="55">
        <f t="shared" si="9"/>
        <v>59190.16100000001</v>
      </c>
    </row>
    <row r="30" spans="1:15" ht="19.5" customHeight="1">
      <c r="A30" s="480"/>
      <c r="B30" s="479" t="s">
        <v>13</v>
      </c>
      <c r="C30" s="52">
        <v>14170.993999999995</v>
      </c>
      <c r="D30" s="61">
        <v>1403.0439999999994</v>
      </c>
      <c r="E30" s="376">
        <f t="shared" si="7"/>
        <v>15574.037999999995</v>
      </c>
      <c r="F30" s="60">
        <v>26989.00799999999</v>
      </c>
      <c r="G30" s="50">
        <v>16475.081</v>
      </c>
      <c r="H30" s="56">
        <f t="shared" si="5"/>
        <v>43464.08899999999</v>
      </c>
      <c r="I30" s="59">
        <v>2718.3680000000004</v>
      </c>
      <c r="J30" s="58">
        <v>1373.1100000000001</v>
      </c>
      <c r="K30" s="57">
        <f>J30+I30</f>
        <v>4091.4780000000005</v>
      </c>
      <c r="L30" s="352">
        <f aca="true" t="shared" si="11" ref="L30:N33">I30+F30</f>
        <v>29707.37599999999</v>
      </c>
      <c r="M30" s="398">
        <f t="shared" si="11"/>
        <v>17848.191</v>
      </c>
      <c r="N30" s="412">
        <f t="shared" si="11"/>
        <v>47555.566999999995</v>
      </c>
      <c r="O30" s="55">
        <f t="shared" si="9"/>
        <v>63129.60499999999</v>
      </c>
    </row>
    <row r="31" spans="1:15" ht="19.5" customHeight="1">
      <c r="A31" s="480"/>
      <c r="B31" s="479" t="s">
        <v>12</v>
      </c>
      <c r="C31" s="52">
        <v>14005.046999999999</v>
      </c>
      <c r="D31" s="61">
        <v>1545.9399999999994</v>
      </c>
      <c r="E31" s="376">
        <f>D31+C31</f>
        <v>15550.986999999997</v>
      </c>
      <c r="F31" s="60">
        <v>26303.153000000002</v>
      </c>
      <c r="G31" s="50">
        <v>15953.664</v>
      </c>
      <c r="H31" s="56">
        <f>G31+F31</f>
        <v>42256.817</v>
      </c>
      <c r="I31" s="59">
        <v>2521.7970000000005</v>
      </c>
      <c r="J31" s="58">
        <v>964.207</v>
      </c>
      <c r="K31" s="57">
        <f>J31+I31</f>
        <v>3486.0040000000004</v>
      </c>
      <c r="L31" s="352">
        <f t="shared" si="11"/>
        <v>28824.950000000004</v>
      </c>
      <c r="M31" s="398">
        <f t="shared" si="11"/>
        <v>16917.871</v>
      </c>
      <c r="N31" s="412">
        <f t="shared" si="11"/>
        <v>45742.821</v>
      </c>
      <c r="O31" s="55">
        <f>N31+E31</f>
        <v>61293.808000000005</v>
      </c>
    </row>
    <row r="32" spans="1:15" ht="19.5" customHeight="1">
      <c r="A32" s="480"/>
      <c r="B32" s="479" t="s">
        <v>11</v>
      </c>
      <c r="C32" s="52">
        <v>15249.55800000002</v>
      </c>
      <c r="D32" s="61">
        <v>1550.0459999999994</v>
      </c>
      <c r="E32" s="376">
        <f>D32+C32</f>
        <v>16799.604000000018</v>
      </c>
      <c r="F32" s="60">
        <v>25300.704999999998</v>
      </c>
      <c r="G32" s="50">
        <v>14667.309</v>
      </c>
      <c r="H32" s="56">
        <f>G32+F32</f>
        <v>39968.013999999996</v>
      </c>
      <c r="I32" s="59">
        <v>6098.961</v>
      </c>
      <c r="J32" s="58">
        <v>2391.16</v>
      </c>
      <c r="K32" s="57">
        <f>J32+I32</f>
        <v>8490.121</v>
      </c>
      <c r="L32" s="352">
        <f t="shared" si="11"/>
        <v>31399.665999999997</v>
      </c>
      <c r="M32" s="398">
        <f t="shared" si="11"/>
        <v>17058.468999999997</v>
      </c>
      <c r="N32" s="412">
        <f t="shared" si="11"/>
        <v>48458.134999999995</v>
      </c>
      <c r="O32" s="55">
        <f>N32+E32</f>
        <v>65257.739000000016</v>
      </c>
    </row>
    <row r="33" spans="1:15" ht="19.5" customHeight="1" thickBot="1">
      <c r="A33" s="480"/>
      <c r="B33" s="479" t="s">
        <v>10</v>
      </c>
      <c r="C33" s="52">
        <v>15225.129000000006</v>
      </c>
      <c r="D33" s="61">
        <v>1540.7509999999993</v>
      </c>
      <c r="E33" s="376">
        <f>D33+C33</f>
        <v>16765.880000000005</v>
      </c>
      <c r="F33" s="60">
        <v>27567.141999999993</v>
      </c>
      <c r="G33" s="50">
        <v>17447.574000000004</v>
      </c>
      <c r="H33" s="56">
        <f>G33+F33</f>
        <v>45014.716</v>
      </c>
      <c r="I33" s="59">
        <v>5377.886</v>
      </c>
      <c r="J33" s="58">
        <v>1382.7149999999997</v>
      </c>
      <c r="K33" s="57">
        <f>J33+I33</f>
        <v>6760.601000000001</v>
      </c>
      <c r="L33" s="352">
        <f t="shared" si="11"/>
        <v>32945.02799999999</v>
      </c>
      <c r="M33" s="398">
        <f t="shared" si="11"/>
        <v>18830.289000000004</v>
      </c>
      <c r="N33" s="412">
        <f t="shared" si="11"/>
        <v>51775.317</v>
      </c>
      <c r="O33" s="55">
        <f>N33+E33</f>
        <v>68541.19700000001</v>
      </c>
    </row>
    <row r="34" spans="1:15" ht="18" customHeight="1">
      <c r="A34" s="53" t="s">
        <v>4</v>
      </c>
      <c r="B34" s="41"/>
      <c r="C34" s="40"/>
      <c r="D34" s="39"/>
      <c r="E34" s="378"/>
      <c r="F34" s="40"/>
      <c r="G34" s="39"/>
      <c r="H34" s="38"/>
      <c r="I34" s="40"/>
      <c r="J34" s="39"/>
      <c r="K34" s="38"/>
      <c r="L34" s="85"/>
      <c r="M34" s="399"/>
      <c r="N34" s="413"/>
      <c r="O34" s="36"/>
    </row>
    <row r="35" spans="1:15" ht="18" customHeight="1">
      <c r="A35" s="35" t="s">
        <v>151</v>
      </c>
      <c r="B35" s="48"/>
      <c r="C35" s="52">
        <f>SUM(C11:C20)</f>
        <v>120960.06800000001</v>
      </c>
      <c r="D35" s="50">
        <f aca="true" t="shared" si="12" ref="D35:O35">SUM(D11:D20)</f>
        <v>11542.731999999995</v>
      </c>
      <c r="E35" s="379">
        <f t="shared" si="12"/>
        <v>132502.80000000002</v>
      </c>
      <c r="F35" s="52">
        <f t="shared" si="12"/>
        <v>272247.135</v>
      </c>
      <c r="G35" s="50">
        <f t="shared" si="12"/>
        <v>157260.68</v>
      </c>
      <c r="H35" s="51">
        <f t="shared" si="12"/>
        <v>429507.81500000006</v>
      </c>
      <c r="I35" s="52">
        <f t="shared" si="12"/>
        <v>35709.468</v>
      </c>
      <c r="J35" s="50">
        <f t="shared" si="12"/>
        <v>16262.867000000002</v>
      </c>
      <c r="K35" s="51">
        <f t="shared" si="12"/>
        <v>51972.33499999999</v>
      </c>
      <c r="L35" s="52">
        <f t="shared" si="12"/>
        <v>307956.60300000006</v>
      </c>
      <c r="M35" s="400">
        <f t="shared" si="12"/>
        <v>173523.54700000005</v>
      </c>
      <c r="N35" s="414">
        <f t="shared" si="12"/>
        <v>481480.14999999997</v>
      </c>
      <c r="O35" s="49">
        <f t="shared" si="12"/>
        <v>613982.9500000001</v>
      </c>
    </row>
    <row r="36" spans="1:15" ht="18" customHeight="1" thickBot="1">
      <c r="A36" s="35" t="s">
        <v>152</v>
      </c>
      <c r="B36" s="48"/>
      <c r="C36" s="47">
        <f>SUM(C24:C33)</f>
        <v>133278.78800000003</v>
      </c>
      <c r="D36" s="44">
        <f aca="true" t="shared" si="13" ref="D36:O36">SUM(D24:D33)</f>
        <v>12441.533599999995</v>
      </c>
      <c r="E36" s="380">
        <f t="shared" si="13"/>
        <v>145720.32160000002</v>
      </c>
      <c r="F36" s="46">
        <f t="shared" si="13"/>
        <v>273903.41699999996</v>
      </c>
      <c r="G36" s="44">
        <f t="shared" si="13"/>
        <v>155740.925</v>
      </c>
      <c r="H36" s="45">
        <f t="shared" si="13"/>
        <v>429644.34199999995</v>
      </c>
      <c r="I36" s="46">
        <f t="shared" si="13"/>
        <v>43581.74</v>
      </c>
      <c r="J36" s="44">
        <f t="shared" si="13"/>
        <v>15528.225</v>
      </c>
      <c r="K36" s="45">
        <f t="shared" si="13"/>
        <v>59109.965000000004</v>
      </c>
      <c r="L36" s="46">
        <f t="shared" si="13"/>
        <v>317485.15699999995</v>
      </c>
      <c r="M36" s="401">
        <f t="shared" si="13"/>
        <v>171269.14999999997</v>
      </c>
      <c r="N36" s="415">
        <f t="shared" si="13"/>
        <v>488754.307</v>
      </c>
      <c r="O36" s="43">
        <f t="shared" si="13"/>
        <v>634474.6286</v>
      </c>
    </row>
    <row r="37" spans="1:15" ht="17.25" customHeight="1">
      <c r="A37" s="42" t="s">
        <v>3</v>
      </c>
      <c r="B37" s="41"/>
      <c r="C37" s="40"/>
      <c r="D37" s="39"/>
      <c r="E37" s="381"/>
      <c r="F37" s="40"/>
      <c r="G37" s="39"/>
      <c r="H37" s="37"/>
      <c r="I37" s="40"/>
      <c r="J37" s="39"/>
      <c r="K37" s="38"/>
      <c r="L37" s="85"/>
      <c r="M37" s="399"/>
      <c r="N37" s="416"/>
      <c r="O37" s="36"/>
    </row>
    <row r="38" spans="1:15" ht="17.25" customHeight="1">
      <c r="A38" s="35" t="s">
        <v>153</v>
      </c>
      <c r="B38" s="34"/>
      <c r="C38" s="439">
        <f>(C33/C20-1)*100</f>
        <v>13.902043725745038</v>
      </c>
      <c r="D38" s="440">
        <f aca="true" t="shared" si="14" ref="D38:O38">(D33/D20-1)*100</f>
        <v>17.01476781232081</v>
      </c>
      <c r="E38" s="441">
        <f t="shared" si="14"/>
        <v>14.181169887963918</v>
      </c>
      <c r="F38" s="439">
        <f t="shared" si="14"/>
        <v>-4.179663161985325</v>
      </c>
      <c r="G38" s="442">
        <f t="shared" si="14"/>
        <v>-6.209075332110436</v>
      </c>
      <c r="H38" s="443">
        <f t="shared" si="14"/>
        <v>-4.976593887052861</v>
      </c>
      <c r="I38" s="444">
        <f t="shared" si="14"/>
        <v>15.762179233701868</v>
      </c>
      <c r="J38" s="440">
        <f t="shared" si="14"/>
        <v>-33.36001731165267</v>
      </c>
      <c r="K38" s="445">
        <f t="shared" si="14"/>
        <v>0.5961578064606732</v>
      </c>
      <c r="L38" s="444">
        <f t="shared" si="14"/>
        <v>-1.407201885797793</v>
      </c>
      <c r="M38" s="446">
        <f t="shared" si="14"/>
        <v>-8.933558208698866</v>
      </c>
      <c r="N38" s="447">
        <f t="shared" si="14"/>
        <v>-4.284230116051003</v>
      </c>
      <c r="O38" s="448">
        <f t="shared" si="14"/>
        <v>-0.3419140296665679</v>
      </c>
    </row>
    <row r="39" spans="1:15" ht="7.5" customHeight="1" thickBot="1">
      <c r="A39" s="33"/>
      <c r="B39" s="32"/>
      <c r="C39" s="31"/>
      <c r="D39" s="30"/>
      <c r="E39" s="382"/>
      <c r="F39" s="29"/>
      <c r="G39" s="27"/>
      <c r="H39" s="26"/>
      <c r="I39" s="29"/>
      <c r="J39" s="27"/>
      <c r="K39" s="28"/>
      <c r="L39" s="29"/>
      <c r="M39" s="402"/>
      <c r="N39" s="417"/>
      <c r="O39" s="25"/>
    </row>
    <row r="40" spans="1:15" ht="17.25" customHeight="1">
      <c r="A40" s="24" t="s">
        <v>2</v>
      </c>
      <c r="B40" s="23"/>
      <c r="C40" s="22"/>
      <c r="D40" s="21"/>
      <c r="E40" s="383"/>
      <c r="F40" s="20"/>
      <c r="G40" s="18"/>
      <c r="H40" s="17"/>
      <c r="I40" s="20"/>
      <c r="J40" s="18"/>
      <c r="K40" s="19"/>
      <c r="L40" s="20"/>
      <c r="M40" s="403"/>
      <c r="N40" s="418"/>
      <c r="O40" s="16"/>
    </row>
    <row r="41" spans="1:15" ht="17.25" customHeight="1" thickBot="1">
      <c r="A41" s="427" t="s">
        <v>154</v>
      </c>
      <c r="B41" s="15"/>
      <c r="C41" s="14">
        <f aca="true" t="shared" si="15" ref="C41:O41">(C36/C35-1)*100</f>
        <v>10.18412125892656</v>
      </c>
      <c r="D41" s="10">
        <f t="shared" si="15"/>
        <v>7.786731945262182</v>
      </c>
      <c r="E41" s="384">
        <f t="shared" si="15"/>
        <v>9.975277201689337</v>
      </c>
      <c r="F41" s="14">
        <f t="shared" si="15"/>
        <v>0.6083744462544782</v>
      </c>
      <c r="G41" s="13">
        <f t="shared" si="15"/>
        <v>-0.9663922348548959</v>
      </c>
      <c r="H41" s="9">
        <f t="shared" si="15"/>
        <v>0.03178684886091521</v>
      </c>
      <c r="I41" s="12">
        <f t="shared" si="15"/>
        <v>22.045335427567835</v>
      </c>
      <c r="J41" s="10">
        <f t="shared" si="15"/>
        <v>-4.517296980907492</v>
      </c>
      <c r="K41" s="11">
        <f t="shared" si="15"/>
        <v>13.73351803416185</v>
      </c>
      <c r="L41" s="12">
        <f t="shared" si="15"/>
        <v>3.0941223234625337</v>
      </c>
      <c r="M41" s="404">
        <f t="shared" si="15"/>
        <v>-1.29918794248719</v>
      </c>
      <c r="N41" s="419">
        <f t="shared" si="15"/>
        <v>1.5107906317633146</v>
      </c>
      <c r="O41" s="8">
        <f t="shared" si="15"/>
        <v>3.337499616235262</v>
      </c>
    </row>
    <row r="42" spans="1:14" s="5" customFormat="1" ht="17.25" customHeight="1" thickTop="1">
      <c r="A42" s="84" t="s">
        <v>1</v>
      </c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="5" customFormat="1" ht="13.5" customHeight="1">
      <c r="A43" s="84" t="s">
        <v>0</v>
      </c>
    </row>
    <row r="44" spans="1:14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3.5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3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3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3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3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3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3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3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3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3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3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3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3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3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3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3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3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3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3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3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3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3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3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3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3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3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3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3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3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3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3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3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3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3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3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3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3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3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3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3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3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3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3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3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3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3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3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3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3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3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3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3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3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65524" ht="13.5">
      <c r="C65524" s="2" t="e">
        <f>((C65520/C65507)-1)*100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P38:IV38 P41:IV41">
    <cfRule type="cellIs" priority="5" dxfId="101" operator="lessThan" stopIfTrue="1">
      <formula>0</formula>
    </cfRule>
  </conditionalFormatting>
  <conditionalFormatting sqref="A38:B38 A41:B41">
    <cfRule type="cellIs" priority="1" dxfId="101" operator="lessThan" stopIfTrue="1">
      <formula>0</formula>
    </cfRule>
  </conditionalFormatting>
  <conditionalFormatting sqref="C37:O41">
    <cfRule type="cellIs" priority="3" dxfId="102" operator="lessThan" stopIfTrue="1">
      <formula>0</formula>
    </cfRule>
    <cfRule type="cellIs" priority="4" dxfId="10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9"/>
  <sheetViews>
    <sheetView showGridLines="0" zoomScale="90" zoomScaleNormal="90" zoomScalePageLayoutView="0" workbookViewId="0" topLeftCell="A1">
      <selection activeCell="T9" sqref="T9"/>
    </sheetView>
  </sheetViews>
  <sheetFormatPr defaultColWidth="9.140625" defaultRowHeight="15"/>
  <cols>
    <col min="1" max="1" width="23.57421875" style="88" customWidth="1"/>
    <col min="2" max="2" width="10.140625" style="88" customWidth="1"/>
    <col min="3" max="3" width="11.42187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421875" style="88" customWidth="1"/>
    <col min="9" max="9" width="7.7109375" style="88" bestFit="1" customWidth="1"/>
    <col min="10" max="10" width="10.8515625" style="88" customWidth="1"/>
    <col min="11" max="11" width="10.28125" style="88" customWidth="1"/>
    <col min="12" max="12" width="11.8515625" style="88" customWidth="1"/>
    <col min="13" max="13" width="8.8515625" style="88" customWidth="1"/>
    <col min="14" max="14" width="11.57421875" style="88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9" width="9.140625" style="88" customWidth="1"/>
    <col min="20" max="20" width="11.00390625" style="88" bestFit="1" customWidth="1"/>
    <col min="21" max="16384" width="9.140625" style="88" customWidth="1"/>
  </cols>
  <sheetData>
    <row r="1" spans="14:17" ht="18.75" thickBot="1">
      <c r="N1" s="547" t="s">
        <v>28</v>
      </c>
      <c r="O1" s="548"/>
      <c r="P1" s="548"/>
      <c r="Q1" s="549"/>
    </row>
    <row r="2" ht="7.5" customHeight="1" thickBot="1"/>
    <row r="3" spans="1:17" ht="24" customHeight="1">
      <c r="A3" s="555" t="s">
        <v>39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7"/>
    </row>
    <row r="4" spans="1:17" ht="18" customHeight="1" thickBot="1">
      <c r="A4" s="558" t="s">
        <v>38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60"/>
    </row>
    <row r="5" spans="1:17" ht="14.25" thickBot="1">
      <c r="A5" s="566" t="s">
        <v>149</v>
      </c>
      <c r="B5" s="550" t="s">
        <v>36</v>
      </c>
      <c r="C5" s="551"/>
      <c r="D5" s="551"/>
      <c r="E5" s="551"/>
      <c r="F5" s="552"/>
      <c r="G5" s="552"/>
      <c r="H5" s="552"/>
      <c r="I5" s="553"/>
      <c r="J5" s="551" t="s">
        <v>35</v>
      </c>
      <c r="K5" s="551"/>
      <c r="L5" s="551"/>
      <c r="M5" s="551"/>
      <c r="N5" s="551"/>
      <c r="O5" s="551"/>
      <c r="P5" s="551"/>
      <c r="Q5" s="554"/>
    </row>
    <row r="6" spans="1:17" s="475" customFormat="1" ht="25.5" customHeight="1" thickBot="1">
      <c r="A6" s="567"/>
      <c r="B6" s="561" t="s">
        <v>155</v>
      </c>
      <c r="C6" s="564"/>
      <c r="D6" s="565"/>
      <c r="E6" s="569" t="s">
        <v>34</v>
      </c>
      <c r="F6" s="561" t="s">
        <v>156</v>
      </c>
      <c r="G6" s="564"/>
      <c r="H6" s="565"/>
      <c r="I6" s="571" t="s">
        <v>33</v>
      </c>
      <c r="J6" s="561" t="s">
        <v>157</v>
      </c>
      <c r="K6" s="562"/>
      <c r="L6" s="563"/>
      <c r="M6" s="569" t="s">
        <v>34</v>
      </c>
      <c r="N6" s="561" t="s">
        <v>158</v>
      </c>
      <c r="O6" s="562"/>
      <c r="P6" s="563"/>
      <c r="Q6" s="569" t="s">
        <v>33</v>
      </c>
    </row>
    <row r="7" spans="1:17" s="110" customFormat="1" ht="26.25" thickBot="1">
      <c r="A7" s="568"/>
      <c r="B7" s="114" t="s">
        <v>22</v>
      </c>
      <c r="C7" s="111" t="s">
        <v>21</v>
      </c>
      <c r="D7" s="111" t="s">
        <v>17</v>
      </c>
      <c r="E7" s="570"/>
      <c r="F7" s="114" t="s">
        <v>22</v>
      </c>
      <c r="G7" s="112" t="s">
        <v>21</v>
      </c>
      <c r="H7" s="111" t="s">
        <v>17</v>
      </c>
      <c r="I7" s="572"/>
      <c r="J7" s="114" t="s">
        <v>22</v>
      </c>
      <c r="K7" s="111" t="s">
        <v>21</v>
      </c>
      <c r="L7" s="112" t="s">
        <v>17</v>
      </c>
      <c r="M7" s="570"/>
      <c r="N7" s="113" t="s">
        <v>22</v>
      </c>
      <c r="O7" s="112" t="s">
        <v>21</v>
      </c>
      <c r="P7" s="111" t="s">
        <v>17</v>
      </c>
      <c r="Q7" s="570"/>
    </row>
    <row r="8" spans="1:20" s="91" customFormat="1" ht="17.25" customHeight="1" thickBot="1">
      <c r="A8" s="109" t="s">
        <v>24</v>
      </c>
      <c r="B8" s="105">
        <f>SUM(B9:B24)</f>
        <v>1950282</v>
      </c>
      <c r="C8" s="104">
        <f>SUM(C9:C24)</f>
        <v>68838</v>
      </c>
      <c r="D8" s="104">
        <f aca="true" t="shared" si="0" ref="D8:D24">C8+B8</f>
        <v>2019120</v>
      </c>
      <c r="E8" s="106">
        <f aca="true" t="shared" si="1" ref="E8:E24">(D8/$D$8)</f>
        <v>1</v>
      </c>
      <c r="F8" s="105">
        <f>SUM(F9:F24)</f>
        <v>1868616</v>
      </c>
      <c r="G8" s="104">
        <f>SUM(G9:G24)</f>
        <v>79080</v>
      </c>
      <c r="H8" s="104">
        <f aca="true" t="shared" si="2" ref="H8:H24">G8+F8</f>
        <v>1947696</v>
      </c>
      <c r="I8" s="103">
        <f aca="true" t="shared" si="3" ref="I8:I17">(D8/H8-1)*100</f>
        <v>3.6671020528870946</v>
      </c>
      <c r="J8" s="108">
        <f>SUM(J9:J24)</f>
        <v>18333751</v>
      </c>
      <c r="K8" s="107">
        <f>SUM(K9:K24)</f>
        <v>651759</v>
      </c>
      <c r="L8" s="104">
        <f aca="true" t="shared" si="4" ref="L8:L24">K8+J8</f>
        <v>18985510</v>
      </c>
      <c r="M8" s="106">
        <f aca="true" t="shared" si="5" ref="M8:M24">(L8/$L$8)</f>
        <v>1</v>
      </c>
      <c r="N8" s="105">
        <f>SUM(N9:N24)</f>
        <v>16484908</v>
      </c>
      <c r="O8" s="104">
        <f>SUM(O9:O24)</f>
        <v>733126</v>
      </c>
      <c r="P8" s="104">
        <f aca="true" t="shared" si="6" ref="P8:P24">O8+N8</f>
        <v>17218034</v>
      </c>
      <c r="Q8" s="103">
        <f aca="true" t="shared" si="7" ref="Q8:Q17">(L8/P8-1)*100</f>
        <v>10.265260249805518</v>
      </c>
      <c r="T8" s="697">
        <f>+P8+'CUADRO 1,3'!P8</f>
        <v>17350536.8</v>
      </c>
    </row>
    <row r="9" spans="1:17" s="91" customFormat="1" ht="18" customHeight="1" thickTop="1">
      <c r="A9" s="102" t="s">
        <v>160</v>
      </c>
      <c r="B9" s="99">
        <v>1117009</v>
      </c>
      <c r="C9" s="98">
        <v>30137</v>
      </c>
      <c r="D9" s="98">
        <f t="shared" si="0"/>
        <v>1147146</v>
      </c>
      <c r="E9" s="100">
        <f t="shared" si="1"/>
        <v>0.5681415666230833</v>
      </c>
      <c r="F9" s="99">
        <v>1082461</v>
      </c>
      <c r="G9" s="98">
        <v>30575</v>
      </c>
      <c r="H9" s="98">
        <f t="shared" si="2"/>
        <v>1113036</v>
      </c>
      <c r="I9" s="101">
        <f t="shared" si="3"/>
        <v>3.0645909027201323</v>
      </c>
      <c r="J9" s="99">
        <v>10776989</v>
      </c>
      <c r="K9" s="98">
        <v>278617</v>
      </c>
      <c r="L9" s="98">
        <f t="shared" si="4"/>
        <v>11055606</v>
      </c>
      <c r="M9" s="100">
        <f t="shared" si="5"/>
        <v>0.5823180941676047</v>
      </c>
      <c r="N9" s="99">
        <v>9604732</v>
      </c>
      <c r="O9" s="98">
        <v>254560</v>
      </c>
      <c r="P9" s="98">
        <f t="shared" si="6"/>
        <v>9859292</v>
      </c>
      <c r="Q9" s="97">
        <f t="shared" si="7"/>
        <v>12.133873304492848</v>
      </c>
    </row>
    <row r="10" spans="1:17" s="91" customFormat="1" ht="18" customHeight="1">
      <c r="A10" s="102" t="s">
        <v>161</v>
      </c>
      <c r="B10" s="99">
        <v>351531</v>
      </c>
      <c r="C10" s="98">
        <v>194</v>
      </c>
      <c r="D10" s="98">
        <f t="shared" si="0"/>
        <v>351725</v>
      </c>
      <c r="E10" s="100">
        <f t="shared" si="1"/>
        <v>0.1741971750069337</v>
      </c>
      <c r="F10" s="99">
        <v>363656</v>
      </c>
      <c r="G10" s="98"/>
      <c r="H10" s="98">
        <f t="shared" si="2"/>
        <v>363656</v>
      </c>
      <c r="I10" s="101">
        <f t="shared" si="3"/>
        <v>-3.280847834216949</v>
      </c>
      <c r="J10" s="99">
        <v>3248471</v>
      </c>
      <c r="K10" s="98">
        <v>12444</v>
      </c>
      <c r="L10" s="98">
        <f t="shared" si="4"/>
        <v>3260915</v>
      </c>
      <c r="M10" s="100">
        <f t="shared" si="5"/>
        <v>0.17175809340913148</v>
      </c>
      <c r="N10" s="99">
        <v>2994657</v>
      </c>
      <c r="O10" s="98"/>
      <c r="P10" s="98">
        <f t="shared" si="6"/>
        <v>2994657</v>
      </c>
      <c r="Q10" s="97">
        <f t="shared" si="7"/>
        <v>8.891101718827898</v>
      </c>
    </row>
    <row r="11" spans="1:17" s="91" customFormat="1" ht="18" customHeight="1">
      <c r="A11" s="102" t="s">
        <v>162</v>
      </c>
      <c r="B11" s="99">
        <v>247977</v>
      </c>
      <c r="C11" s="98">
        <v>0</v>
      </c>
      <c r="D11" s="98">
        <f t="shared" si="0"/>
        <v>247977</v>
      </c>
      <c r="E11" s="100">
        <f t="shared" si="1"/>
        <v>0.1228143943896351</v>
      </c>
      <c r="F11" s="99">
        <v>208639</v>
      </c>
      <c r="G11" s="98"/>
      <c r="H11" s="98">
        <f t="shared" si="2"/>
        <v>208639</v>
      </c>
      <c r="I11" s="101">
        <f t="shared" si="3"/>
        <v>18.854576565263436</v>
      </c>
      <c r="J11" s="99">
        <v>2181844</v>
      </c>
      <c r="K11" s="98">
        <v>1408</v>
      </c>
      <c r="L11" s="98">
        <f t="shared" si="4"/>
        <v>2183252</v>
      </c>
      <c r="M11" s="100">
        <f t="shared" si="5"/>
        <v>0.1149956993517688</v>
      </c>
      <c r="N11" s="99">
        <v>1818987</v>
      </c>
      <c r="O11" s="98">
        <v>1418</v>
      </c>
      <c r="P11" s="98">
        <f t="shared" si="6"/>
        <v>1820405</v>
      </c>
      <c r="Q11" s="97">
        <f t="shared" si="7"/>
        <v>19.932212886692803</v>
      </c>
    </row>
    <row r="12" spans="1:17" s="91" customFormat="1" ht="18" customHeight="1">
      <c r="A12" s="102" t="s">
        <v>163</v>
      </c>
      <c r="B12" s="99">
        <v>88393</v>
      </c>
      <c r="C12" s="98">
        <v>0</v>
      </c>
      <c r="D12" s="98">
        <f t="shared" si="0"/>
        <v>88393</v>
      </c>
      <c r="E12" s="100">
        <f t="shared" si="1"/>
        <v>0.043777982487420264</v>
      </c>
      <c r="F12" s="99">
        <v>84707</v>
      </c>
      <c r="G12" s="98">
        <v>130</v>
      </c>
      <c r="H12" s="98">
        <f t="shared" si="2"/>
        <v>84837</v>
      </c>
      <c r="I12" s="101">
        <f t="shared" si="3"/>
        <v>4.191567358581749</v>
      </c>
      <c r="J12" s="99">
        <v>818214</v>
      </c>
      <c r="K12" s="98">
        <v>6592</v>
      </c>
      <c r="L12" s="98">
        <f t="shared" si="4"/>
        <v>824806</v>
      </c>
      <c r="M12" s="100">
        <f t="shared" si="5"/>
        <v>0.04344397385163738</v>
      </c>
      <c r="N12" s="99">
        <v>731455</v>
      </c>
      <c r="O12" s="98">
        <v>1924</v>
      </c>
      <c r="P12" s="98">
        <f t="shared" si="6"/>
        <v>733379</v>
      </c>
      <c r="Q12" s="97">
        <f t="shared" si="7"/>
        <v>12.46654185625713</v>
      </c>
    </row>
    <row r="13" spans="1:17" s="91" customFormat="1" ht="18" customHeight="1">
      <c r="A13" s="102" t="s">
        <v>164</v>
      </c>
      <c r="B13" s="99">
        <v>87297</v>
      </c>
      <c r="C13" s="98">
        <v>0</v>
      </c>
      <c r="D13" s="98">
        <f t="shared" si="0"/>
        <v>87297</v>
      </c>
      <c r="E13" s="100">
        <f t="shared" si="1"/>
        <v>0.04323517175799358</v>
      </c>
      <c r="F13" s="99">
        <v>81153</v>
      </c>
      <c r="G13" s="98"/>
      <c r="H13" s="98">
        <f t="shared" si="2"/>
        <v>81153</v>
      </c>
      <c r="I13" s="101">
        <f t="shared" si="3"/>
        <v>7.570884625337326</v>
      </c>
      <c r="J13" s="99">
        <v>768941</v>
      </c>
      <c r="K13" s="98"/>
      <c r="L13" s="98">
        <f t="shared" si="4"/>
        <v>768941</v>
      </c>
      <c r="M13" s="100">
        <f t="shared" si="5"/>
        <v>0.04050146664482545</v>
      </c>
      <c r="N13" s="99">
        <v>645132</v>
      </c>
      <c r="O13" s="98"/>
      <c r="P13" s="98">
        <f t="shared" si="6"/>
        <v>645132</v>
      </c>
      <c r="Q13" s="97">
        <f t="shared" si="7"/>
        <v>19.191266283489263</v>
      </c>
    </row>
    <row r="14" spans="1:17" s="91" customFormat="1" ht="18" customHeight="1">
      <c r="A14" s="102" t="s">
        <v>165</v>
      </c>
      <c r="B14" s="99">
        <v>30342</v>
      </c>
      <c r="C14" s="98">
        <v>0</v>
      </c>
      <c r="D14" s="98">
        <f t="shared" si="0"/>
        <v>30342</v>
      </c>
      <c r="E14" s="100">
        <f t="shared" si="1"/>
        <v>0.015027338642576965</v>
      </c>
      <c r="F14" s="99">
        <v>25182</v>
      </c>
      <c r="G14" s="98"/>
      <c r="H14" s="98">
        <f t="shared" si="2"/>
        <v>25182</v>
      </c>
      <c r="I14" s="101">
        <f t="shared" si="3"/>
        <v>20.490826781034066</v>
      </c>
      <c r="J14" s="99">
        <v>279494</v>
      </c>
      <c r="K14" s="98">
        <v>231</v>
      </c>
      <c r="L14" s="98">
        <f t="shared" si="4"/>
        <v>279725</v>
      </c>
      <c r="M14" s="100">
        <f t="shared" si="5"/>
        <v>0.01473360473329397</v>
      </c>
      <c r="N14" s="99">
        <v>239465</v>
      </c>
      <c r="O14" s="98"/>
      <c r="P14" s="98">
        <f t="shared" si="6"/>
        <v>239465</v>
      </c>
      <c r="Q14" s="97">
        <f t="shared" si="7"/>
        <v>16.812477815129554</v>
      </c>
    </row>
    <row r="15" spans="1:17" s="91" customFormat="1" ht="18" customHeight="1">
      <c r="A15" s="102" t="s">
        <v>166</v>
      </c>
      <c r="B15" s="99">
        <v>27733</v>
      </c>
      <c r="C15" s="98">
        <v>0</v>
      </c>
      <c r="D15" s="98">
        <f>C15+B15</f>
        <v>27733</v>
      </c>
      <c r="E15" s="100">
        <f>(D15/$D$8)</f>
        <v>0.013735191568604144</v>
      </c>
      <c r="F15" s="99">
        <v>22818</v>
      </c>
      <c r="G15" s="98"/>
      <c r="H15" s="98">
        <f>G15+F15</f>
        <v>22818</v>
      </c>
      <c r="I15" s="101">
        <f>(D15/H15-1)*100</f>
        <v>21.54001227101412</v>
      </c>
      <c r="J15" s="99">
        <v>259798</v>
      </c>
      <c r="K15" s="98"/>
      <c r="L15" s="98">
        <f>K15+J15</f>
        <v>259798</v>
      </c>
      <c r="M15" s="100">
        <f>(L15/$L$8)</f>
        <v>0.013684014809188691</v>
      </c>
      <c r="N15" s="99">
        <v>450480</v>
      </c>
      <c r="O15" s="98"/>
      <c r="P15" s="98">
        <f>O15+N15</f>
        <v>450480</v>
      </c>
      <c r="Q15" s="97">
        <f>(L15/P15-1)*100</f>
        <v>-42.32862724205292</v>
      </c>
    </row>
    <row r="16" spans="1:17" s="91" customFormat="1" ht="18" customHeight="1">
      <c r="A16" s="102" t="s">
        <v>167</v>
      </c>
      <c r="B16" s="99">
        <v>0</v>
      </c>
      <c r="C16" s="98">
        <v>6750</v>
      </c>
      <c r="D16" s="98">
        <f>C16+B16</f>
        <v>6750</v>
      </c>
      <c r="E16" s="100">
        <f>(D16/$D$8)</f>
        <v>0.003343040532509212</v>
      </c>
      <c r="F16" s="99"/>
      <c r="G16" s="98">
        <v>7033</v>
      </c>
      <c r="H16" s="98">
        <f>G16+F16</f>
        <v>7033</v>
      </c>
      <c r="I16" s="101">
        <f>(D16/H16-1)*100</f>
        <v>-4.02388738802787</v>
      </c>
      <c r="J16" s="99"/>
      <c r="K16" s="98">
        <v>65429</v>
      </c>
      <c r="L16" s="98">
        <f>K16+J16</f>
        <v>65429</v>
      </c>
      <c r="M16" s="100">
        <f>(L16/$L$8)</f>
        <v>0.003446259805504303</v>
      </c>
      <c r="N16" s="99"/>
      <c r="O16" s="98">
        <v>85076</v>
      </c>
      <c r="P16" s="98">
        <f>O16+N16</f>
        <v>85076</v>
      </c>
      <c r="Q16" s="97">
        <f>(L16/P16-1)*100</f>
        <v>-23.093469368564577</v>
      </c>
    </row>
    <row r="17" spans="1:20" s="91" customFormat="1" ht="18" customHeight="1">
      <c r="A17" s="102" t="s">
        <v>168</v>
      </c>
      <c r="B17" s="99">
        <v>0</v>
      </c>
      <c r="C17" s="98">
        <v>6486</v>
      </c>
      <c r="D17" s="98">
        <f t="shared" si="0"/>
        <v>6486</v>
      </c>
      <c r="E17" s="100">
        <f t="shared" si="1"/>
        <v>0.003212290502793296</v>
      </c>
      <c r="F17" s="99"/>
      <c r="G17" s="98">
        <v>17439</v>
      </c>
      <c r="H17" s="98">
        <f t="shared" si="2"/>
        <v>17439</v>
      </c>
      <c r="I17" s="101">
        <f t="shared" si="3"/>
        <v>-62.807500430070526</v>
      </c>
      <c r="J17" s="99"/>
      <c r="K17" s="98">
        <v>80947</v>
      </c>
      <c r="L17" s="98">
        <f t="shared" si="4"/>
        <v>80947</v>
      </c>
      <c r="M17" s="100">
        <f t="shared" si="5"/>
        <v>0.004263619992299391</v>
      </c>
      <c r="N17" s="99"/>
      <c r="O17" s="98">
        <v>168054</v>
      </c>
      <c r="P17" s="98">
        <f t="shared" si="6"/>
        <v>168054</v>
      </c>
      <c r="Q17" s="97">
        <f t="shared" si="7"/>
        <v>-51.83274423697145</v>
      </c>
      <c r="T17" s="473"/>
    </row>
    <row r="18" spans="1:20" s="91" customFormat="1" ht="18" customHeight="1">
      <c r="A18" s="102" t="s">
        <v>169</v>
      </c>
      <c r="B18" s="99">
        <v>0</v>
      </c>
      <c r="C18" s="98">
        <v>5684</v>
      </c>
      <c r="D18" s="98">
        <f t="shared" si="0"/>
        <v>5684</v>
      </c>
      <c r="E18" s="100">
        <f t="shared" si="1"/>
        <v>0.0028150877610047943</v>
      </c>
      <c r="F18" s="99"/>
      <c r="G18" s="98">
        <v>4745</v>
      </c>
      <c r="H18" s="98">
        <f t="shared" si="2"/>
        <v>4745</v>
      </c>
      <c r="I18" s="101">
        <f aca="true" t="shared" si="8" ref="I18:I24">(D18/H18-1)*100</f>
        <v>19.789251844046362</v>
      </c>
      <c r="J18" s="99"/>
      <c r="K18" s="98">
        <v>44916</v>
      </c>
      <c r="L18" s="98">
        <f t="shared" si="4"/>
        <v>44916</v>
      </c>
      <c r="M18" s="100">
        <f t="shared" si="5"/>
        <v>0.0023658042370207594</v>
      </c>
      <c r="N18" s="99"/>
      <c r="O18" s="98">
        <v>34417</v>
      </c>
      <c r="P18" s="98">
        <f t="shared" si="6"/>
        <v>34417</v>
      </c>
      <c r="Q18" s="97">
        <f aca="true" t="shared" si="9" ref="Q18:Q24">(L18/P18-1)*100</f>
        <v>30.505273556672584</v>
      </c>
      <c r="T18" s="473"/>
    </row>
    <row r="19" spans="1:20" s="91" customFormat="1" ht="18" customHeight="1">
      <c r="A19" s="102" t="s">
        <v>170</v>
      </c>
      <c r="B19" s="99">
        <v>0</v>
      </c>
      <c r="C19" s="98">
        <v>3734</v>
      </c>
      <c r="D19" s="98">
        <f t="shared" si="0"/>
        <v>3734</v>
      </c>
      <c r="E19" s="100">
        <f t="shared" si="1"/>
        <v>0.0018493204960576884</v>
      </c>
      <c r="F19" s="99"/>
      <c r="G19" s="98">
        <v>3654</v>
      </c>
      <c r="H19" s="98">
        <f t="shared" si="2"/>
        <v>3654</v>
      </c>
      <c r="I19" s="101">
        <f t="shared" si="8"/>
        <v>2.1893814997263172</v>
      </c>
      <c r="J19" s="99"/>
      <c r="K19" s="98">
        <v>35868</v>
      </c>
      <c r="L19" s="98">
        <f t="shared" si="4"/>
        <v>35868</v>
      </c>
      <c r="M19" s="100">
        <f t="shared" si="5"/>
        <v>0.0018892302603406492</v>
      </c>
      <c r="N19" s="99"/>
      <c r="O19" s="98">
        <v>38730</v>
      </c>
      <c r="P19" s="98">
        <f t="shared" si="6"/>
        <v>38730</v>
      </c>
      <c r="Q19" s="97">
        <f t="shared" si="9"/>
        <v>-7.389620449264134</v>
      </c>
      <c r="T19" s="473"/>
    </row>
    <row r="20" spans="1:17" s="91" customFormat="1" ht="18" customHeight="1">
      <c r="A20" s="102" t="s">
        <v>171</v>
      </c>
      <c r="B20" s="99">
        <v>0</v>
      </c>
      <c r="C20" s="98">
        <v>1736</v>
      </c>
      <c r="D20" s="98">
        <f t="shared" si="0"/>
        <v>1736</v>
      </c>
      <c r="E20" s="100">
        <f t="shared" si="1"/>
        <v>0.0008597804984349618</v>
      </c>
      <c r="F20" s="99"/>
      <c r="G20" s="98">
        <v>296</v>
      </c>
      <c r="H20" s="98">
        <f t="shared" si="2"/>
        <v>296</v>
      </c>
      <c r="I20" s="101">
        <f t="shared" si="8"/>
        <v>486.4864864864865</v>
      </c>
      <c r="J20" s="99"/>
      <c r="K20" s="98">
        <v>8675</v>
      </c>
      <c r="L20" s="98">
        <f t="shared" si="4"/>
        <v>8675</v>
      </c>
      <c r="M20" s="100">
        <f t="shared" si="5"/>
        <v>0.0004569274146441154</v>
      </c>
      <c r="N20" s="99"/>
      <c r="O20" s="98">
        <v>10401</v>
      </c>
      <c r="P20" s="98">
        <f t="shared" si="6"/>
        <v>10401</v>
      </c>
      <c r="Q20" s="97">
        <f t="shared" si="9"/>
        <v>-16.594558215556198</v>
      </c>
    </row>
    <row r="21" spans="1:17" s="91" customFormat="1" ht="18" customHeight="1">
      <c r="A21" s="102" t="s">
        <v>172</v>
      </c>
      <c r="B21" s="99">
        <v>0</v>
      </c>
      <c r="C21" s="98">
        <v>1693</v>
      </c>
      <c r="D21" s="98">
        <f t="shared" si="0"/>
        <v>1693</v>
      </c>
      <c r="E21" s="100">
        <f t="shared" si="1"/>
        <v>0.0008384840920797179</v>
      </c>
      <c r="F21" s="99"/>
      <c r="G21" s="98">
        <v>695</v>
      </c>
      <c r="H21" s="98">
        <f t="shared" si="2"/>
        <v>695</v>
      </c>
      <c r="I21" s="101">
        <f t="shared" si="8"/>
        <v>143.59712230215828</v>
      </c>
      <c r="J21" s="99"/>
      <c r="K21" s="98">
        <v>13228</v>
      </c>
      <c r="L21" s="98">
        <f t="shared" si="4"/>
        <v>13228</v>
      </c>
      <c r="M21" s="100">
        <f t="shared" si="5"/>
        <v>0.0006967418836786581</v>
      </c>
      <c r="N21" s="99"/>
      <c r="O21" s="98">
        <v>8111</v>
      </c>
      <c r="P21" s="98">
        <f t="shared" si="6"/>
        <v>8111</v>
      </c>
      <c r="Q21" s="97">
        <f t="shared" si="9"/>
        <v>63.08716557761065</v>
      </c>
    </row>
    <row r="22" spans="1:17" s="91" customFormat="1" ht="18" customHeight="1">
      <c r="A22" s="461" t="s">
        <v>173</v>
      </c>
      <c r="B22" s="462">
        <v>0</v>
      </c>
      <c r="C22" s="463">
        <v>1072</v>
      </c>
      <c r="D22" s="463">
        <f t="shared" si="0"/>
        <v>1072</v>
      </c>
      <c r="E22" s="464">
        <f t="shared" si="1"/>
        <v>0.0005309243630888704</v>
      </c>
      <c r="F22" s="462"/>
      <c r="G22" s="463">
        <v>243</v>
      </c>
      <c r="H22" s="463">
        <f t="shared" si="2"/>
        <v>243</v>
      </c>
      <c r="I22" s="465">
        <f t="shared" si="8"/>
        <v>341.15226337448564</v>
      </c>
      <c r="J22" s="462"/>
      <c r="K22" s="463">
        <v>3085</v>
      </c>
      <c r="L22" s="463">
        <f t="shared" si="4"/>
        <v>3085</v>
      </c>
      <c r="M22" s="464">
        <f t="shared" si="5"/>
        <v>0.00016249234284462202</v>
      </c>
      <c r="N22" s="462"/>
      <c r="O22" s="463">
        <v>2132</v>
      </c>
      <c r="P22" s="463">
        <f t="shared" si="6"/>
        <v>2132</v>
      </c>
      <c r="Q22" s="466">
        <f t="shared" si="9"/>
        <v>44.69981238273921</v>
      </c>
    </row>
    <row r="23" spans="1:17" s="91" customFormat="1" ht="18" customHeight="1">
      <c r="A23" s="102" t="s">
        <v>174</v>
      </c>
      <c r="B23" s="99">
        <v>0</v>
      </c>
      <c r="C23" s="98">
        <v>883</v>
      </c>
      <c r="D23" s="98">
        <f t="shared" si="0"/>
        <v>883</v>
      </c>
      <c r="E23" s="100">
        <f t="shared" si="1"/>
        <v>0.0004373192281786125</v>
      </c>
      <c r="F23" s="99"/>
      <c r="G23" s="98">
        <v>829</v>
      </c>
      <c r="H23" s="98">
        <f t="shared" si="2"/>
        <v>829</v>
      </c>
      <c r="I23" s="101">
        <f t="shared" si="8"/>
        <v>6.5138721351025275</v>
      </c>
      <c r="J23" s="99"/>
      <c r="K23" s="98">
        <v>7139</v>
      </c>
      <c r="L23" s="98">
        <f t="shared" si="4"/>
        <v>7139</v>
      </c>
      <c r="M23" s="100">
        <f t="shared" si="5"/>
        <v>0.00037602360958436195</v>
      </c>
      <c r="N23" s="99"/>
      <c r="O23" s="98">
        <v>7399</v>
      </c>
      <c r="P23" s="98">
        <f t="shared" si="6"/>
        <v>7399</v>
      </c>
      <c r="Q23" s="97">
        <f t="shared" si="9"/>
        <v>-3.513988376807675</v>
      </c>
    </row>
    <row r="24" spans="1:17" s="91" customFormat="1" ht="18" customHeight="1" thickBot="1">
      <c r="A24" s="96" t="s">
        <v>175</v>
      </c>
      <c r="B24" s="93">
        <v>0</v>
      </c>
      <c r="C24" s="92">
        <v>10469</v>
      </c>
      <c r="D24" s="92">
        <f t="shared" si="0"/>
        <v>10469</v>
      </c>
      <c r="E24" s="94">
        <f t="shared" si="1"/>
        <v>0.005184932049605769</v>
      </c>
      <c r="F24" s="93">
        <v>0</v>
      </c>
      <c r="G24" s="92">
        <v>13441</v>
      </c>
      <c r="H24" s="92">
        <f t="shared" si="2"/>
        <v>13441</v>
      </c>
      <c r="I24" s="95">
        <f t="shared" si="8"/>
        <v>-22.11145004091958</v>
      </c>
      <c r="J24" s="93">
        <v>0</v>
      </c>
      <c r="K24" s="92">
        <v>93180</v>
      </c>
      <c r="L24" s="92">
        <f t="shared" si="4"/>
        <v>93180</v>
      </c>
      <c r="M24" s="94">
        <f t="shared" si="5"/>
        <v>0.004907953486632701</v>
      </c>
      <c r="N24" s="93">
        <v>0</v>
      </c>
      <c r="O24" s="92">
        <v>120904</v>
      </c>
      <c r="P24" s="92">
        <f t="shared" si="6"/>
        <v>120904</v>
      </c>
      <c r="Q24" s="420">
        <f t="shared" si="9"/>
        <v>-22.93058955865811</v>
      </c>
    </row>
    <row r="25" s="90" customFormat="1" ht="14.25">
      <c r="A25" s="89" t="s">
        <v>0</v>
      </c>
    </row>
    <row r="26" ht="14.25">
      <c r="A26" s="89"/>
    </row>
    <row r="29" ht="13.5">
      <c r="B29" s="474"/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5:Q65536 I25:I65536 Q3 I3 I5 Q5">
    <cfRule type="cellIs" priority="3" dxfId="101" operator="lessThan" stopIfTrue="1">
      <formula>0</formula>
    </cfRule>
  </conditionalFormatting>
  <conditionalFormatting sqref="Q8:Q24 I8:I24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6"/>
  <sheetViews>
    <sheetView showGridLines="0" zoomScale="90" zoomScaleNormal="90" zoomScalePageLayoutView="0" workbookViewId="0" topLeftCell="A1">
      <pane xSplit="22320" topLeftCell="A1" activePane="topLeft" state="split"/>
      <selection pane="topLeft" activeCell="A24" sqref="A24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421875" style="88" customWidth="1"/>
    <col min="3" max="3" width="11.8515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421875" style="88" customWidth="1"/>
    <col min="11" max="11" width="11.28125" style="88" customWidth="1"/>
    <col min="12" max="12" width="8.140625" style="88" bestFit="1" customWidth="1"/>
    <col min="13" max="13" width="10.421875" style="88" customWidth="1"/>
    <col min="14" max="14" width="9.00390625" style="88" customWidth="1"/>
    <col min="15" max="15" width="10.8515625" style="88" customWidth="1"/>
    <col min="16" max="16" width="9.5742187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47" t="s">
        <v>28</v>
      </c>
      <c r="O1" s="548"/>
      <c r="P1" s="548"/>
      <c r="Q1" s="549"/>
    </row>
    <row r="2" ht="7.5" customHeight="1" thickBot="1"/>
    <row r="3" spans="1:17" ht="24" customHeight="1">
      <c r="A3" s="555" t="s">
        <v>41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7"/>
    </row>
    <row r="4" spans="1:17" ht="16.5" customHeight="1" thickBot="1">
      <c r="A4" s="558" t="s">
        <v>38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60"/>
    </row>
    <row r="5" spans="1:17" ht="14.25" thickBot="1">
      <c r="A5" s="576" t="s">
        <v>37</v>
      </c>
      <c r="B5" s="550" t="s">
        <v>36</v>
      </c>
      <c r="C5" s="551"/>
      <c r="D5" s="551"/>
      <c r="E5" s="551"/>
      <c r="F5" s="552"/>
      <c r="G5" s="552"/>
      <c r="H5" s="552"/>
      <c r="I5" s="553"/>
      <c r="J5" s="551" t="s">
        <v>35</v>
      </c>
      <c r="K5" s="551"/>
      <c r="L5" s="551"/>
      <c r="M5" s="551"/>
      <c r="N5" s="551"/>
      <c r="O5" s="551"/>
      <c r="P5" s="551"/>
      <c r="Q5" s="554"/>
    </row>
    <row r="6" spans="1:17" s="115" customFormat="1" ht="25.5" customHeight="1" thickBot="1">
      <c r="A6" s="577"/>
      <c r="B6" s="573" t="s">
        <v>155</v>
      </c>
      <c r="C6" s="574"/>
      <c r="D6" s="575"/>
      <c r="E6" s="569" t="s">
        <v>34</v>
      </c>
      <c r="F6" s="573" t="s">
        <v>156</v>
      </c>
      <c r="G6" s="574"/>
      <c r="H6" s="575"/>
      <c r="I6" s="571" t="s">
        <v>33</v>
      </c>
      <c r="J6" s="573" t="s">
        <v>157</v>
      </c>
      <c r="K6" s="574"/>
      <c r="L6" s="575"/>
      <c r="M6" s="569" t="s">
        <v>34</v>
      </c>
      <c r="N6" s="573" t="s">
        <v>158</v>
      </c>
      <c r="O6" s="574"/>
      <c r="P6" s="575"/>
      <c r="Q6" s="569" t="s">
        <v>33</v>
      </c>
    </row>
    <row r="7" spans="1:17" s="110" customFormat="1" ht="26.25" thickBot="1">
      <c r="A7" s="578"/>
      <c r="B7" s="114" t="s">
        <v>22</v>
      </c>
      <c r="C7" s="111" t="s">
        <v>21</v>
      </c>
      <c r="D7" s="111" t="s">
        <v>17</v>
      </c>
      <c r="E7" s="570"/>
      <c r="F7" s="114" t="s">
        <v>22</v>
      </c>
      <c r="G7" s="112" t="s">
        <v>21</v>
      </c>
      <c r="H7" s="111" t="s">
        <v>17</v>
      </c>
      <c r="I7" s="572"/>
      <c r="J7" s="114" t="s">
        <v>22</v>
      </c>
      <c r="K7" s="111" t="s">
        <v>21</v>
      </c>
      <c r="L7" s="112" t="s">
        <v>17</v>
      </c>
      <c r="M7" s="570"/>
      <c r="N7" s="113" t="s">
        <v>22</v>
      </c>
      <c r="O7" s="112" t="s">
        <v>21</v>
      </c>
      <c r="P7" s="111" t="s">
        <v>17</v>
      </c>
      <c r="Q7" s="570"/>
    </row>
    <row r="8" spans="1:17" s="117" customFormat="1" ht="17.25" customHeight="1" thickBot="1">
      <c r="A8" s="122" t="s">
        <v>24</v>
      </c>
      <c r="B8" s="120">
        <f>SUM(B9:B23)</f>
        <v>15225.128999999999</v>
      </c>
      <c r="C8" s="119">
        <f>SUM(C9:C23)</f>
        <v>1540.7510000000002</v>
      </c>
      <c r="D8" s="119">
        <f>C8+B8</f>
        <v>16765.879999999997</v>
      </c>
      <c r="E8" s="121">
        <f>(D8/$D$8)</f>
        <v>1</v>
      </c>
      <c r="F8" s="120">
        <f>SUM(F9:F23)</f>
        <v>13366.862</v>
      </c>
      <c r="G8" s="119">
        <f>SUM(G9:G23)</f>
        <v>1316.715</v>
      </c>
      <c r="H8" s="119">
        <f>G8+F8</f>
        <v>14683.577</v>
      </c>
      <c r="I8" s="118">
        <f>(D8/H8-1)*100</f>
        <v>14.18116988796394</v>
      </c>
      <c r="J8" s="120">
        <f>SUM(J9:J23)</f>
        <v>133278.788</v>
      </c>
      <c r="K8" s="119">
        <f>SUM(K9:K23)</f>
        <v>12441.533599999997</v>
      </c>
      <c r="L8" s="119">
        <f>K8+J8</f>
        <v>145720.3216</v>
      </c>
      <c r="M8" s="121">
        <f>(L8/$L$8)</f>
        <v>1</v>
      </c>
      <c r="N8" s="120">
        <f>SUM(N9:N23)</f>
        <v>120960.06800000009</v>
      </c>
      <c r="O8" s="119">
        <f>SUM(O9:O23)</f>
        <v>11542.732000000002</v>
      </c>
      <c r="P8" s="119">
        <f>O8+N8</f>
        <v>132502.80000000008</v>
      </c>
      <c r="Q8" s="118">
        <f aca="true" t="shared" si="0" ref="Q8:Q22">(L8/P8-1)*100</f>
        <v>9.975277201689249</v>
      </c>
    </row>
    <row r="9" spans="1:17" s="91" customFormat="1" ht="17.25" customHeight="1" thickTop="1">
      <c r="A9" s="102" t="s">
        <v>160</v>
      </c>
      <c r="B9" s="99">
        <v>6961.463000000001</v>
      </c>
      <c r="C9" s="98">
        <v>251.15600000000003</v>
      </c>
      <c r="D9" s="98">
        <f>C9+B9</f>
        <v>7212.619000000001</v>
      </c>
      <c r="E9" s="100">
        <f>(D9/$D$8)</f>
        <v>0.4301962676578862</v>
      </c>
      <c r="F9" s="99">
        <v>5370.312000000002</v>
      </c>
      <c r="G9" s="98">
        <v>223.094</v>
      </c>
      <c r="H9" s="98">
        <f>G9+F9</f>
        <v>5593.406000000002</v>
      </c>
      <c r="I9" s="101">
        <f>(D9/H9-1)*100</f>
        <v>28.94860483934114</v>
      </c>
      <c r="J9" s="99">
        <v>56933.29499999999</v>
      </c>
      <c r="K9" s="98">
        <v>1975.9640000000004</v>
      </c>
      <c r="L9" s="98">
        <f>K9+J9</f>
        <v>58909.25899999999</v>
      </c>
      <c r="M9" s="100">
        <f>(L9/$L$8)</f>
        <v>0.40426248276959603</v>
      </c>
      <c r="N9" s="99">
        <v>46186.367000000006</v>
      </c>
      <c r="O9" s="98">
        <v>2169.097000000001</v>
      </c>
      <c r="P9" s="98">
        <f>O9+N9</f>
        <v>48355.46400000001</v>
      </c>
      <c r="Q9" s="97">
        <f t="shared" si="0"/>
        <v>21.82544458677924</v>
      </c>
    </row>
    <row r="10" spans="1:17" s="91" customFormat="1" ht="17.25" customHeight="1">
      <c r="A10" s="102" t="s">
        <v>176</v>
      </c>
      <c r="B10" s="99">
        <v>3022.9979999999996</v>
      </c>
      <c r="C10" s="98">
        <v>0</v>
      </c>
      <c r="D10" s="98">
        <f>C10+B10</f>
        <v>3022.9979999999996</v>
      </c>
      <c r="E10" s="100">
        <f>(D10/$D$8)</f>
        <v>0.18030655116224142</v>
      </c>
      <c r="F10" s="99">
        <v>2857.1159999999995</v>
      </c>
      <c r="G10" s="98"/>
      <c r="H10" s="98">
        <f>G10+F10</f>
        <v>2857.1159999999995</v>
      </c>
      <c r="I10" s="101">
        <f>(D10/H10-1)*100</f>
        <v>5.805924575691024</v>
      </c>
      <c r="J10" s="99">
        <v>25687.737</v>
      </c>
      <c r="K10" s="98"/>
      <c r="L10" s="98">
        <f>K10+J10</f>
        <v>25687.737</v>
      </c>
      <c r="M10" s="100">
        <f>(L10/$L$8)</f>
        <v>0.17628108912984997</v>
      </c>
      <c r="N10" s="99">
        <v>25631.579999999994</v>
      </c>
      <c r="O10" s="98"/>
      <c r="P10" s="98">
        <f>O10+N10</f>
        <v>25631.579999999994</v>
      </c>
      <c r="Q10" s="97">
        <f t="shared" si="0"/>
        <v>0.21909300948286248</v>
      </c>
    </row>
    <row r="11" spans="1:17" s="91" customFormat="1" ht="17.25" customHeight="1">
      <c r="A11" s="102" t="s">
        <v>161</v>
      </c>
      <c r="B11" s="99">
        <v>1810.8409999999997</v>
      </c>
      <c r="C11" s="98">
        <v>4.388999999999999</v>
      </c>
      <c r="D11" s="98">
        <f>C11+B11</f>
        <v>1815.2299999999996</v>
      </c>
      <c r="E11" s="100">
        <f>(D11/$D$8)</f>
        <v>0.1082692945434418</v>
      </c>
      <c r="F11" s="99">
        <v>1881.396999999999</v>
      </c>
      <c r="G11" s="98"/>
      <c r="H11" s="98">
        <f>G11+F11</f>
        <v>1881.396999999999</v>
      </c>
      <c r="I11" s="101">
        <f>(D11/H11-1)*100</f>
        <v>-3.516907914703782</v>
      </c>
      <c r="J11" s="99">
        <v>17979.38400000001</v>
      </c>
      <c r="K11" s="98">
        <v>207.87900000000002</v>
      </c>
      <c r="L11" s="98">
        <f>K11+J11</f>
        <v>18187.26300000001</v>
      </c>
      <c r="M11" s="100">
        <f>(L11/$L$8)</f>
        <v>0.1248093800528643</v>
      </c>
      <c r="N11" s="99">
        <v>17969.369000000082</v>
      </c>
      <c r="O11" s="98"/>
      <c r="P11" s="98">
        <f>O11+N11</f>
        <v>17969.369000000082</v>
      </c>
      <c r="Q11" s="97">
        <f t="shared" si="0"/>
        <v>1.212585706264524</v>
      </c>
    </row>
    <row r="12" spans="1:17" s="91" customFormat="1" ht="17.25" customHeight="1">
      <c r="A12" s="102" t="s">
        <v>177</v>
      </c>
      <c r="B12" s="99">
        <v>1496.6349999999995</v>
      </c>
      <c r="C12" s="98">
        <v>0</v>
      </c>
      <c r="D12" s="98">
        <f aca="true" t="shared" si="1" ref="D12:D19">C12+B12</f>
        <v>1496.6349999999995</v>
      </c>
      <c r="E12" s="100">
        <f aca="true" t="shared" si="2" ref="E12:E19">(D12/$D$8)</f>
        <v>0.0892667131101976</v>
      </c>
      <c r="F12" s="99">
        <v>757.8819999999998</v>
      </c>
      <c r="G12" s="98"/>
      <c r="H12" s="98">
        <f aca="true" t="shared" si="3" ref="H12:H19">G12+F12</f>
        <v>757.8819999999998</v>
      </c>
      <c r="I12" s="101">
        <f aca="true" t="shared" si="4" ref="I12:I20">(D12/H12-1)*100</f>
        <v>97.47599230487066</v>
      </c>
      <c r="J12" s="99">
        <v>11170.61700000001</v>
      </c>
      <c r="K12" s="98"/>
      <c r="L12" s="98">
        <f aca="true" t="shared" si="5" ref="L12:L19">K12+J12</f>
        <v>11170.61700000001</v>
      </c>
      <c r="M12" s="100">
        <f aca="true" t="shared" si="6" ref="M12:M19">(L12/$L$8)</f>
        <v>0.07665792167727421</v>
      </c>
      <c r="N12" s="99">
        <v>10323.640000000001</v>
      </c>
      <c r="O12" s="98"/>
      <c r="P12" s="98">
        <f aca="true" t="shared" si="7" ref="P12:P19">O12+N12</f>
        <v>10323.640000000001</v>
      </c>
      <c r="Q12" s="97">
        <f aca="true" t="shared" si="8" ref="Q12:Q19">(L12/P12-1)*100</f>
        <v>8.20424772657713</v>
      </c>
    </row>
    <row r="13" spans="1:17" s="91" customFormat="1" ht="17.25" customHeight="1">
      <c r="A13" s="102" t="s">
        <v>178</v>
      </c>
      <c r="B13" s="99">
        <v>642.697</v>
      </c>
      <c r="C13" s="98">
        <v>78.184</v>
      </c>
      <c r="D13" s="98">
        <f t="shared" si="1"/>
        <v>720.881</v>
      </c>
      <c r="E13" s="100">
        <f t="shared" si="2"/>
        <v>0.04299690800602176</v>
      </c>
      <c r="F13" s="99">
        <v>910.0640000000001</v>
      </c>
      <c r="G13" s="98"/>
      <c r="H13" s="98">
        <f t="shared" si="3"/>
        <v>910.0640000000001</v>
      </c>
      <c r="I13" s="101">
        <f t="shared" si="4"/>
        <v>-20.78787865468803</v>
      </c>
      <c r="J13" s="99">
        <v>8050.219999999999</v>
      </c>
      <c r="K13" s="98">
        <v>557.6859999999999</v>
      </c>
      <c r="L13" s="98">
        <f t="shared" si="5"/>
        <v>8607.905999999999</v>
      </c>
      <c r="M13" s="100">
        <f t="shared" si="6"/>
        <v>0.059071417805600004</v>
      </c>
      <c r="N13" s="99">
        <v>5241.097999999999</v>
      </c>
      <c r="O13" s="98"/>
      <c r="P13" s="98">
        <f t="shared" si="7"/>
        <v>5241.097999999999</v>
      </c>
      <c r="Q13" s="97">
        <f t="shared" si="8"/>
        <v>64.23860038488118</v>
      </c>
    </row>
    <row r="14" spans="1:17" s="91" customFormat="1" ht="17.25" customHeight="1">
      <c r="A14" s="102" t="s">
        <v>179</v>
      </c>
      <c r="B14" s="99">
        <v>0</v>
      </c>
      <c r="C14" s="98">
        <v>548.8920000000002</v>
      </c>
      <c r="D14" s="98">
        <f t="shared" si="1"/>
        <v>548.8920000000002</v>
      </c>
      <c r="E14" s="100">
        <f t="shared" si="2"/>
        <v>0.03273863346272312</v>
      </c>
      <c r="F14" s="99"/>
      <c r="G14" s="98">
        <v>240.46200000000002</v>
      </c>
      <c r="H14" s="98">
        <f t="shared" si="3"/>
        <v>240.46200000000002</v>
      </c>
      <c r="I14" s="101">
        <f t="shared" si="4"/>
        <v>128.26558874167233</v>
      </c>
      <c r="J14" s="99"/>
      <c r="K14" s="98">
        <v>2904.2269999999994</v>
      </c>
      <c r="L14" s="98">
        <f t="shared" si="5"/>
        <v>2904.2269999999994</v>
      </c>
      <c r="M14" s="100">
        <f t="shared" si="6"/>
        <v>0.019930144046566525</v>
      </c>
      <c r="N14" s="99"/>
      <c r="O14" s="98">
        <v>2527.633</v>
      </c>
      <c r="P14" s="98">
        <f t="shared" si="7"/>
        <v>2527.633</v>
      </c>
      <c r="Q14" s="97">
        <f t="shared" si="8"/>
        <v>14.899077516395764</v>
      </c>
    </row>
    <row r="15" spans="1:17" s="91" customFormat="1" ht="17.25" customHeight="1">
      <c r="A15" s="102" t="s">
        <v>180</v>
      </c>
      <c r="B15" s="99">
        <v>352.4</v>
      </c>
      <c r="C15" s="98">
        <v>0</v>
      </c>
      <c r="D15" s="98">
        <f t="shared" si="1"/>
        <v>352.4</v>
      </c>
      <c r="E15" s="100">
        <f t="shared" si="2"/>
        <v>0.021018878818171192</v>
      </c>
      <c r="F15" s="99">
        <v>228.3</v>
      </c>
      <c r="G15" s="98"/>
      <c r="H15" s="98">
        <f t="shared" si="3"/>
        <v>228.3</v>
      </c>
      <c r="I15" s="101">
        <f t="shared" si="4"/>
        <v>54.358300481822155</v>
      </c>
      <c r="J15" s="99">
        <v>3062.8999999999996</v>
      </c>
      <c r="K15" s="98"/>
      <c r="L15" s="98">
        <f t="shared" si="5"/>
        <v>3062.8999999999996</v>
      </c>
      <c r="M15" s="100">
        <f t="shared" si="6"/>
        <v>0.02101903129480878</v>
      </c>
      <c r="N15" s="99">
        <v>2499.799999999998</v>
      </c>
      <c r="O15" s="98"/>
      <c r="P15" s="98">
        <f t="shared" si="7"/>
        <v>2499.799999999998</v>
      </c>
      <c r="Q15" s="97">
        <f t="shared" si="8"/>
        <v>22.525802064165212</v>
      </c>
    </row>
    <row r="16" spans="1:17" s="91" customFormat="1" ht="17.25" customHeight="1">
      <c r="A16" s="102" t="s">
        <v>181</v>
      </c>
      <c r="B16" s="99">
        <v>311.18699999999995</v>
      </c>
      <c r="C16" s="98">
        <v>0</v>
      </c>
      <c r="D16" s="98">
        <f t="shared" si="1"/>
        <v>311.18699999999995</v>
      </c>
      <c r="E16" s="100">
        <f t="shared" si="2"/>
        <v>0.01856073167647627</v>
      </c>
      <c r="F16" s="99">
        <v>557.461</v>
      </c>
      <c r="G16" s="98"/>
      <c r="H16" s="98">
        <f t="shared" si="3"/>
        <v>557.461</v>
      </c>
      <c r="I16" s="101">
        <f t="shared" si="4"/>
        <v>-44.177798985041115</v>
      </c>
      <c r="J16" s="99">
        <v>3144.6040000000007</v>
      </c>
      <c r="K16" s="98"/>
      <c r="L16" s="98">
        <f t="shared" si="5"/>
        <v>3144.6040000000007</v>
      </c>
      <c r="M16" s="100">
        <f t="shared" si="6"/>
        <v>0.021579721794959317</v>
      </c>
      <c r="N16" s="99">
        <v>3597.678999999999</v>
      </c>
      <c r="O16" s="98"/>
      <c r="P16" s="98">
        <f t="shared" si="7"/>
        <v>3597.678999999999</v>
      </c>
      <c r="Q16" s="97">
        <f t="shared" si="8"/>
        <v>-12.59353599918166</v>
      </c>
    </row>
    <row r="17" spans="1:17" s="91" customFormat="1" ht="17.25" customHeight="1">
      <c r="A17" s="102" t="s">
        <v>172</v>
      </c>
      <c r="B17" s="99">
        <v>288.84</v>
      </c>
      <c r="C17" s="98">
        <v>0</v>
      </c>
      <c r="D17" s="98">
        <f t="shared" si="1"/>
        <v>288.84</v>
      </c>
      <c r="E17" s="100">
        <f t="shared" si="2"/>
        <v>0.017227846077867672</v>
      </c>
      <c r="F17" s="99">
        <v>242.024</v>
      </c>
      <c r="G17" s="98"/>
      <c r="H17" s="98">
        <f t="shared" si="3"/>
        <v>242.024</v>
      </c>
      <c r="I17" s="101">
        <f t="shared" si="4"/>
        <v>19.34353617823026</v>
      </c>
      <c r="J17" s="99">
        <v>3245.333000000001</v>
      </c>
      <c r="K17" s="98"/>
      <c r="L17" s="98">
        <f t="shared" si="5"/>
        <v>3245.333000000001</v>
      </c>
      <c r="M17" s="100">
        <f t="shared" si="6"/>
        <v>0.02227097061251614</v>
      </c>
      <c r="N17" s="99">
        <v>2435.919999999999</v>
      </c>
      <c r="O17" s="98"/>
      <c r="P17" s="98">
        <f t="shared" si="7"/>
        <v>2435.919999999999</v>
      </c>
      <c r="Q17" s="97">
        <f t="shared" si="8"/>
        <v>33.22822588590768</v>
      </c>
    </row>
    <row r="18" spans="1:17" s="91" customFormat="1" ht="17.25" customHeight="1">
      <c r="A18" s="102" t="s">
        <v>166</v>
      </c>
      <c r="B18" s="99">
        <v>167.531</v>
      </c>
      <c r="C18" s="98">
        <v>0</v>
      </c>
      <c r="D18" s="98">
        <f t="shared" si="1"/>
        <v>167.531</v>
      </c>
      <c r="E18" s="100">
        <f t="shared" si="2"/>
        <v>0.009992377375956409</v>
      </c>
      <c r="F18" s="99">
        <v>134.202</v>
      </c>
      <c r="G18" s="98"/>
      <c r="H18" s="98">
        <f t="shared" si="3"/>
        <v>134.202</v>
      </c>
      <c r="I18" s="101">
        <f t="shared" si="4"/>
        <v>24.834950298803292</v>
      </c>
      <c r="J18" s="99">
        <v>1256.9649999999997</v>
      </c>
      <c r="K18" s="98"/>
      <c r="L18" s="98">
        <f t="shared" si="5"/>
        <v>1256.9649999999997</v>
      </c>
      <c r="M18" s="100">
        <f t="shared" si="6"/>
        <v>0.008625873084814821</v>
      </c>
      <c r="N18" s="99">
        <v>2534.6900000000014</v>
      </c>
      <c r="O18" s="98"/>
      <c r="P18" s="98">
        <f t="shared" si="7"/>
        <v>2534.6900000000014</v>
      </c>
      <c r="Q18" s="97">
        <f t="shared" si="8"/>
        <v>-50.409517534688696</v>
      </c>
    </row>
    <row r="19" spans="1:17" s="91" customFormat="1" ht="17.25" customHeight="1">
      <c r="A19" s="102" t="s">
        <v>168</v>
      </c>
      <c r="B19" s="99">
        <v>0</v>
      </c>
      <c r="C19" s="98">
        <v>97.80499999999999</v>
      </c>
      <c r="D19" s="98">
        <f t="shared" si="1"/>
        <v>97.80499999999999</v>
      </c>
      <c r="E19" s="100">
        <f t="shared" si="2"/>
        <v>0.005833573901280458</v>
      </c>
      <c r="F19" s="99"/>
      <c r="G19" s="98">
        <v>225.01700000000005</v>
      </c>
      <c r="H19" s="98">
        <f t="shared" si="3"/>
        <v>225.01700000000005</v>
      </c>
      <c r="I19" s="101">
        <f t="shared" si="4"/>
        <v>-56.53439517903094</v>
      </c>
      <c r="J19" s="99"/>
      <c r="K19" s="98">
        <v>1075.4399999999978</v>
      </c>
      <c r="L19" s="98">
        <f t="shared" si="5"/>
        <v>1075.4399999999978</v>
      </c>
      <c r="M19" s="100">
        <f t="shared" si="6"/>
        <v>0.007380164881546609</v>
      </c>
      <c r="N19" s="99"/>
      <c r="O19" s="98">
        <v>1986.5030000000004</v>
      </c>
      <c r="P19" s="98">
        <f t="shared" si="7"/>
        <v>1986.5030000000004</v>
      </c>
      <c r="Q19" s="97">
        <f t="shared" si="8"/>
        <v>-45.862654121337975</v>
      </c>
    </row>
    <row r="20" spans="1:17" s="91" customFormat="1" ht="17.25" customHeight="1">
      <c r="A20" s="102" t="s">
        <v>182</v>
      </c>
      <c r="B20" s="99">
        <v>0</v>
      </c>
      <c r="C20" s="98">
        <v>96.93999999999998</v>
      </c>
      <c r="D20" s="98">
        <f>C20+B20</f>
        <v>96.93999999999998</v>
      </c>
      <c r="E20" s="100">
        <f>(D20/$D$8)</f>
        <v>0.005781981023364118</v>
      </c>
      <c r="F20" s="99"/>
      <c r="G20" s="98">
        <v>74.38</v>
      </c>
      <c r="H20" s="98">
        <f>G20+F20</f>
        <v>74.38</v>
      </c>
      <c r="I20" s="101">
        <f t="shared" si="4"/>
        <v>30.330734068297915</v>
      </c>
      <c r="J20" s="99"/>
      <c r="K20" s="98">
        <v>1087.7439999999995</v>
      </c>
      <c r="L20" s="98">
        <f>K20+J20</f>
        <v>1087.7439999999995</v>
      </c>
      <c r="M20" s="100">
        <f>(L20/$L$8)</f>
        <v>0.007464600599673666</v>
      </c>
      <c r="N20" s="99"/>
      <c r="O20" s="98">
        <v>430.24599999999975</v>
      </c>
      <c r="P20" s="98">
        <f>O20+N20</f>
        <v>430.24599999999975</v>
      </c>
      <c r="Q20" s="97">
        <f t="shared" si="0"/>
        <v>152.81908489561786</v>
      </c>
    </row>
    <row r="21" spans="1:17" s="91" customFormat="1" ht="17.25" customHeight="1">
      <c r="A21" s="102" t="s">
        <v>169</v>
      </c>
      <c r="B21" s="99">
        <v>0</v>
      </c>
      <c r="C21" s="98">
        <v>92.46200000000003</v>
      </c>
      <c r="D21" s="98">
        <f>C21+B21</f>
        <v>92.46200000000003</v>
      </c>
      <c r="E21" s="100">
        <f>(D21/$D$8)</f>
        <v>0.0055148909571105156</v>
      </c>
      <c r="F21" s="99"/>
      <c r="G21" s="98">
        <v>88.21099999999994</v>
      </c>
      <c r="H21" s="98">
        <f>G21+F21</f>
        <v>88.21099999999994</v>
      </c>
      <c r="I21" s="101">
        <f>(D21/H21-1)*100</f>
        <v>4.819126866263956</v>
      </c>
      <c r="J21" s="99"/>
      <c r="K21" s="98">
        <v>720.8709999999998</v>
      </c>
      <c r="L21" s="98">
        <f>K21+J21</f>
        <v>720.8709999999998</v>
      </c>
      <c r="M21" s="100">
        <f>(L21/$L$8)</f>
        <v>0.004946949005360964</v>
      </c>
      <c r="N21" s="99"/>
      <c r="O21" s="98">
        <v>612.8000000000001</v>
      </c>
      <c r="P21" s="98">
        <f>O21+N21</f>
        <v>612.8000000000001</v>
      </c>
      <c r="Q21" s="97">
        <f t="shared" si="0"/>
        <v>17.635607049608293</v>
      </c>
    </row>
    <row r="22" spans="1:17" s="91" customFormat="1" ht="17.25" customHeight="1">
      <c r="A22" s="102" t="s">
        <v>165</v>
      </c>
      <c r="B22" s="99">
        <v>82.228</v>
      </c>
      <c r="C22" s="98">
        <v>0</v>
      </c>
      <c r="D22" s="98">
        <f>C22+B22</f>
        <v>82.228</v>
      </c>
      <c r="E22" s="100">
        <f>(D22/$D$8)</f>
        <v>0.004904484584167369</v>
      </c>
      <c r="F22" s="99">
        <v>34.663999999999994</v>
      </c>
      <c r="G22" s="98"/>
      <c r="H22" s="98">
        <f>G22+F22</f>
        <v>34.663999999999994</v>
      </c>
      <c r="I22" s="101">
        <f>(D22/H22-1)*100</f>
        <v>137.21440110777758</v>
      </c>
      <c r="J22" s="99">
        <v>471.60399999999987</v>
      </c>
      <c r="K22" s="98"/>
      <c r="L22" s="98">
        <f>K22+J22</f>
        <v>471.60399999999987</v>
      </c>
      <c r="M22" s="100">
        <f>(L22/$L$8)</f>
        <v>0.0032363639801354918</v>
      </c>
      <c r="N22" s="99">
        <v>449.34600000000006</v>
      </c>
      <c r="O22" s="98"/>
      <c r="P22" s="98">
        <f>O22+N22</f>
        <v>449.34600000000006</v>
      </c>
      <c r="Q22" s="97">
        <f t="shared" si="0"/>
        <v>4.9534211943579765</v>
      </c>
    </row>
    <row r="23" spans="1:17" s="91" customFormat="1" ht="17.25" customHeight="1">
      <c r="A23" s="461" t="s">
        <v>175</v>
      </c>
      <c r="B23" s="462">
        <v>88.30900000000001</v>
      </c>
      <c r="C23" s="463">
        <v>370.923</v>
      </c>
      <c r="D23" s="463">
        <f>C23+B23</f>
        <v>459.232</v>
      </c>
      <c r="E23" s="464">
        <f>(D23/$D$8)</f>
        <v>0.027390867643094195</v>
      </c>
      <c r="F23" s="462">
        <v>393.44</v>
      </c>
      <c r="G23" s="463">
        <v>465.551</v>
      </c>
      <c r="H23" s="463">
        <f>G23+F23</f>
        <v>858.991</v>
      </c>
      <c r="I23" s="465">
        <f>(D23/H23-1)*100</f>
        <v>-46.53820587177281</v>
      </c>
      <c r="J23" s="462">
        <v>2276.128999999996</v>
      </c>
      <c r="K23" s="463">
        <v>3911.7226000000005</v>
      </c>
      <c r="L23" s="463">
        <f>K23+J23</f>
        <v>6187.851599999996</v>
      </c>
      <c r="M23" s="464">
        <f>(L23/$L$8)</f>
        <v>0.04246388926443322</v>
      </c>
      <c r="N23" s="462">
        <v>4090.578999999999</v>
      </c>
      <c r="O23" s="463">
        <v>3816.452999999999</v>
      </c>
      <c r="P23" s="463">
        <f>O23+N23</f>
        <v>7907.031999999997</v>
      </c>
      <c r="Q23" s="466">
        <f>(L23/P23-1)*100</f>
        <v>-21.742423705886125</v>
      </c>
    </row>
    <row r="24" s="90" customFormat="1" ht="14.25">
      <c r="A24" s="116" t="s">
        <v>143</v>
      </c>
    </row>
    <row r="25" ht="13.5">
      <c r="A25" s="116" t="s">
        <v>40</v>
      </c>
    </row>
    <row r="26" ht="13.5">
      <c r="A26" s="88" t="s">
        <v>29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4:Q65536 I24:I65536 Q3 I3">
    <cfRule type="cellIs" priority="8" dxfId="101" operator="lessThan" stopIfTrue="1">
      <formula>0</formula>
    </cfRule>
  </conditionalFormatting>
  <conditionalFormatting sqref="Q8:Q23 I8:I23">
    <cfRule type="cellIs" priority="9" dxfId="101" operator="lessThan" stopIfTrue="1">
      <formula>0</formula>
    </cfRule>
    <cfRule type="cellIs" priority="10" dxfId="103" operator="greaterThanOrEqual" stopIfTrue="1">
      <formula>0</formula>
    </cfRule>
  </conditionalFormatting>
  <conditionalFormatting sqref="I5 Q5">
    <cfRule type="cellIs" priority="1" dxfId="101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A47"/>
  <sheetViews>
    <sheetView showGridLines="0" zoomScale="80" zoomScaleNormal="80" zoomScalePageLayoutView="0" workbookViewId="0" topLeftCell="A1">
      <selection activeCell="AA26" sqref="AA26"/>
    </sheetView>
  </sheetViews>
  <sheetFormatPr defaultColWidth="8.00390625" defaultRowHeight="15"/>
  <cols>
    <col min="1" max="1" width="30.421875" style="123" customWidth="1"/>
    <col min="2" max="2" width="10.57421875" style="123" bestFit="1" customWidth="1"/>
    <col min="3" max="3" width="12.421875" style="123" bestFit="1" customWidth="1"/>
    <col min="4" max="4" width="9.57421875" style="123" bestFit="1" customWidth="1"/>
    <col min="5" max="5" width="11.7109375" style="123" bestFit="1" customWidth="1"/>
    <col min="6" max="6" width="11.7109375" style="123" customWidth="1"/>
    <col min="7" max="7" width="10.7109375" style="123" customWidth="1"/>
    <col min="8" max="8" width="10.421875" style="123" bestFit="1" customWidth="1"/>
    <col min="9" max="9" width="11.7109375" style="123" bestFit="1" customWidth="1"/>
    <col min="10" max="10" width="9.57421875" style="123" bestFit="1" customWidth="1"/>
    <col min="11" max="11" width="11.7109375" style="123" bestFit="1" customWidth="1"/>
    <col min="12" max="12" width="10.8515625" style="123" customWidth="1"/>
    <col min="13" max="13" width="9.421875" style="123" customWidth="1"/>
    <col min="14" max="14" width="11.140625" style="123" customWidth="1"/>
    <col min="15" max="15" width="12.421875" style="123" bestFit="1" customWidth="1"/>
    <col min="16" max="16" width="9.421875" style="123" customWidth="1"/>
    <col min="17" max="17" width="10.57421875" style="123" bestFit="1" customWidth="1"/>
    <col min="18" max="18" width="12.7109375" style="123" bestFit="1" customWidth="1"/>
    <col min="19" max="19" width="10.140625" style="123" customWidth="1"/>
    <col min="20" max="21" width="11.140625" style="123" bestFit="1" customWidth="1"/>
    <col min="22" max="23" width="10.28125" style="123" customWidth="1"/>
    <col min="24" max="24" width="12.7109375" style="123" customWidth="1"/>
    <col min="25" max="25" width="9.8515625" style="123" bestFit="1" customWidth="1"/>
    <col min="26" max="26" width="8.00390625" style="123" customWidth="1"/>
    <col min="27" max="27" width="10.8515625" style="123" bestFit="1" customWidth="1"/>
    <col min="28" max="16384" width="8.00390625" style="123" customWidth="1"/>
  </cols>
  <sheetData>
    <row r="1" spans="24:25" ht="18.75" thickBot="1">
      <c r="X1" s="587" t="s">
        <v>28</v>
      </c>
      <c r="Y1" s="588"/>
    </row>
    <row r="2" ht="5.25" customHeight="1" thickBot="1"/>
    <row r="3" spans="1:25" ht="24.75" customHeight="1" thickTop="1">
      <c r="A3" s="589" t="s">
        <v>46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1"/>
    </row>
    <row r="4" spans="1:25" ht="21" customHeight="1" thickBot="1">
      <c r="A4" s="603" t="s">
        <v>45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5"/>
    </row>
    <row r="5" spans="1:25" s="169" customFormat="1" ht="19.5" customHeight="1" thickBot="1" thickTop="1">
      <c r="A5" s="592" t="s">
        <v>44</v>
      </c>
      <c r="B5" s="607" t="s">
        <v>36</v>
      </c>
      <c r="C5" s="608"/>
      <c r="D5" s="608"/>
      <c r="E5" s="608"/>
      <c r="F5" s="608"/>
      <c r="G5" s="608"/>
      <c r="H5" s="608"/>
      <c r="I5" s="608"/>
      <c r="J5" s="609"/>
      <c r="K5" s="609"/>
      <c r="L5" s="609"/>
      <c r="M5" s="610"/>
      <c r="N5" s="611" t="s">
        <v>35</v>
      </c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10"/>
    </row>
    <row r="6" spans="1:25" s="168" customFormat="1" ht="26.25" customHeight="1" thickBot="1">
      <c r="A6" s="593"/>
      <c r="B6" s="599" t="s">
        <v>155</v>
      </c>
      <c r="C6" s="600"/>
      <c r="D6" s="600"/>
      <c r="E6" s="600"/>
      <c r="F6" s="601"/>
      <c r="G6" s="596" t="s">
        <v>34</v>
      </c>
      <c r="H6" s="599" t="s">
        <v>156</v>
      </c>
      <c r="I6" s="600"/>
      <c r="J6" s="600"/>
      <c r="K6" s="600"/>
      <c r="L6" s="601"/>
      <c r="M6" s="596" t="s">
        <v>33</v>
      </c>
      <c r="N6" s="606" t="s">
        <v>157</v>
      </c>
      <c r="O6" s="600"/>
      <c r="P6" s="600"/>
      <c r="Q6" s="600"/>
      <c r="R6" s="600"/>
      <c r="S6" s="596" t="s">
        <v>34</v>
      </c>
      <c r="T6" s="606" t="s">
        <v>158</v>
      </c>
      <c r="U6" s="600"/>
      <c r="V6" s="600"/>
      <c r="W6" s="600"/>
      <c r="X6" s="600"/>
      <c r="Y6" s="596" t="s">
        <v>33</v>
      </c>
    </row>
    <row r="7" spans="1:25" s="163" customFormat="1" ht="26.25" customHeight="1">
      <c r="A7" s="594"/>
      <c r="B7" s="579" t="s">
        <v>22</v>
      </c>
      <c r="C7" s="580"/>
      <c r="D7" s="581" t="s">
        <v>21</v>
      </c>
      <c r="E7" s="582"/>
      <c r="F7" s="583" t="s">
        <v>17</v>
      </c>
      <c r="G7" s="597"/>
      <c r="H7" s="579" t="s">
        <v>22</v>
      </c>
      <c r="I7" s="580"/>
      <c r="J7" s="581" t="s">
        <v>21</v>
      </c>
      <c r="K7" s="582"/>
      <c r="L7" s="583" t="s">
        <v>17</v>
      </c>
      <c r="M7" s="597"/>
      <c r="N7" s="580" t="s">
        <v>22</v>
      </c>
      <c r="O7" s="580"/>
      <c r="P7" s="585" t="s">
        <v>21</v>
      </c>
      <c r="Q7" s="580"/>
      <c r="R7" s="583" t="s">
        <v>17</v>
      </c>
      <c r="S7" s="597"/>
      <c r="T7" s="586" t="s">
        <v>22</v>
      </c>
      <c r="U7" s="582"/>
      <c r="V7" s="581" t="s">
        <v>21</v>
      </c>
      <c r="W7" s="602"/>
      <c r="X7" s="583" t="s">
        <v>17</v>
      </c>
      <c r="Y7" s="597"/>
    </row>
    <row r="8" spans="1:25" s="163" customFormat="1" ht="30.75" thickBot="1">
      <c r="A8" s="595"/>
      <c r="B8" s="166" t="s">
        <v>19</v>
      </c>
      <c r="C8" s="164" t="s">
        <v>18</v>
      </c>
      <c r="D8" s="165" t="s">
        <v>19</v>
      </c>
      <c r="E8" s="164" t="s">
        <v>18</v>
      </c>
      <c r="F8" s="584"/>
      <c r="G8" s="598"/>
      <c r="H8" s="166" t="s">
        <v>19</v>
      </c>
      <c r="I8" s="164" t="s">
        <v>18</v>
      </c>
      <c r="J8" s="165" t="s">
        <v>19</v>
      </c>
      <c r="K8" s="164" t="s">
        <v>18</v>
      </c>
      <c r="L8" s="584"/>
      <c r="M8" s="598"/>
      <c r="N8" s="167" t="s">
        <v>19</v>
      </c>
      <c r="O8" s="164" t="s">
        <v>18</v>
      </c>
      <c r="P8" s="165" t="s">
        <v>19</v>
      </c>
      <c r="Q8" s="164" t="s">
        <v>18</v>
      </c>
      <c r="R8" s="584"/>
      <c r="S8" s="598"/>
      <c r="T8" s="166" t="s">
        <v>19</v>
      </c>
      <c r="U8" s="164" t="s">
        <v>18</v>
      </c>
      <c r="V8" s="165" t="s">
        <v>19</v>
      </c>
      <c r="W8" s="164" t="s">
        <v>18</v>
      </c>
      <c r="X8" s="584"/>
      <c r="Y8" s="598"/>
    </row>
    <row r="9" spans="1:25" s="152" customFormat="1" ht="18" customHeight="1" thickBot="1" thickTop="1">
      <c r="A9" s="162" t="s">
        <v>24</v>
      </c>
      <c r="B9" s="161">
        <f>SUM(B10:B45)</f>
        <v>445112</v>
      </c>
      <c r="C9" s="155">
        <f>SUM(C10:C45)</f>
        <v>459857</v>
      </c>
      <c r="D9" s="156">
        <f>SUM(D10:D45)</f>
        <v>5238</v>
      </c>
      <c r="E9" s="155">
        <f>SUM(E10:E45)</f>
        <v>5793</v>
      </c>
      <c r="F9" s="154">
        <f aca="true" t="shared" si="0" ref="F9:F20">SUM(B9:E9)</f>
        <v>916000</v>
      </c>
      <c r="G9" s="158">
        <f>F9/$F$9</f>
        <v>1</v>
      </c>
      <c r="H9" s="157">
        <f>SUM(H10:H45)</f>
        <v>414804</v>
      </c>
      <c r="I9" s="155">
        <f>SUM(I10:I45)</f>
        <v>424836</v>
      </c>
      <c r="J9" s="156">
        <f>SUM(J10:J45)</f>
        <v>3792</v>
      </c>
      <c r="K9" s="155">
        <f>SUM(K10:K45)</f>
        <v>3968</v>
      </c>
      <c r="L9" s="154">
        <f aca="true" t="shared" si="1" ref="L9:L20">SUM(H9:K9)</f>
        <v>847400</v>
      </c>
      <c r="M9" s="160">
        <f aca="true" t="shared" si="2" ref="M9:M20">IF(ISERROR(F9/L9-1),"         /0",(F9/L9-1))</f>
        <v>0.08095350483832897</v>
      </c>
      <c r="N9" s="159">
        <f>SUM(N10:N45)</f>
        <v>4521755</v>
      </c>
      <c r="O9" s="155">
        <f>SUM(O10:O45)</f>
        <v>4414846</v>
      </c>
      <c r="P9" s="156">
        <f>SUM(P10:P45)</f>
        <v>43590</v>
      </c>
      <c r="Q9" s="155">
        <f>SUM(Q10:Q45)</f>
        <v>47778</v>
      </c>
      <c r="R9" s="154">
        <f aca="true" t="shared" si="3" ref="R9:R20">SUM(N9:Q9)</f>
        <v>9027969</v>
      </c>
      <c r="S9" s="158">
        <f>R9/$R$9</f>
        <v>1</v>
      </c>
      <c r="T9" s="157">
        <f>SUM(T10:T45)</f>
        <v>4079161</v>
      </c>
      <c r="U9" s="155">
        <f>SUM(U10:U45)</f>
        <v>3973625</v>
      </c>
      <c r="V9" s="156">
        <f>SUM(V10:V45)</f>
        <v>36979</v>
      </c>
      <c r="W9" s="155">
        <f>SUM(W10:W45)</f>
        <v>34940</v>
      </c>
      <c r="X9" s="154">
        <f aca="true" t="shared" si="4" ref="X9:X20">SUM(T9:W9)</f>
        <v>8124705</v>
      </c>
      <c r="Y9" s="153">
        <f>IF(ISERROR(R9/X9-1),"         /0",(R9/X9-1))</f>
        <v>0.11117499035349598</v>
      </c>
    </row>
    <row r="10" spans="1:25" ht="19.5" customHeight="1" thickTop="1">
      <c r="A10" s="151" t="s">
        <v>160</v>
      </c>
      <c r="B10" s="149">
        <v>136269</v>
      </c>
      <c r="C10" s="145">
        <v>141006</v>
      </c>
      <c r="D10" s="146">
        <v>1288</v>
      </c>
      <c r="E10" s="145">
        <v>1414</v>
      </c>
      <c r="F10" s="144">
        <f t="shared" si="0"/>
        <v>279977</v>
      </c>
      <c r="G10" s="148">
        <f>F10/$F$9</f>
        <v>0.3056517467248908</v>
      </c>
      <c r="H10" s="147">
        <v>116785</v>
      </c>
      <c r="I10" s="145">
        <v>120051</v>
      </c>
      <c r="J10" s="146">
        <v>3674</v>
      </c>
      <c r="K10" s="145">
        <v>3879</v>
      </c>
      <c r="L10" s="144">
        <f t="shared" si="1"/>
        <v>244389</v>
      </c>
      <c r="M10" s="150">
        <f t="shared" si="2"/>
        <v>0.14562030205942156</v>
      </c>
      <c r="N10" s="149">
        <v>1336704</v>
      </c>
      <c r="O10" s="145">
        <v>1312993</v>
      </c>
      <c r="P10" s="146">
        <v>28663</v>
      </c>
      <c r="Q10" s="145">
        <v>29809</v>
      </c>
      <c r="R10" s="144">
        <f t="shared" si="3"/>
        <v>2708169</v>
      </c>
      <c r="S10" s="148">
        <f>R10/$R$9</f>
        <v>0.2999754429816939</v>
      </c>
      <c r="T10" s="147">
        <v>1231830</v>
      </c>
      <c r="U10" s="145">
        <v>1211772</v>
      </c>
      <c r="V10" s="146">
        <v>31928</v>
      </c>
      <c r="W10" s="145">
        <v>29638</v>
      </c>
      <c r="X10" s="144">
        <f t="shared" si="4"/>
        <v>2505168</v>
      </c>
      <c r="Y10" s="143">
        <f aca="true" t="shared" si="5" ref="Y10:Y20">IF(ISERROR(R10/X10-1),"         /0",IF(R10/X10&gt;5,"  *  ",(R10/X10-1)))</f>
        <v>0.08103288881224735</v>
      </c>
    </row>
    <row r="11" spans="1:25" ht="19.5" customHeight="1">
      <c r="A11" s="142" t="s">
        <v>166</v>
      </c>
      <c r="B11" s="140">
        <v>63560</v>
      </c>
      <c r="C11" s="136">
        <v>63912</v>
      </c>
      <c r="D11" s="137">
        <v>0</v>
      </c>
      <c r="E11" s="136">
        <v>0</v>
      </c>
      <c r="F11" s="135">
        <f t="shared" si="0"/>
        <v>127472</v>
      </c>
      <c r="G11" s="139">
        <f>F11/$F$9</f>
        <v>0.13916157205240173</v>
      </c>
      <c r="H11" s="138">
        <v>62604</v>
      </c>
      <c r="I11" s="136">
        <v>62402</v>
      </c>
      <c r="J11" s="137"/>
      <c r="K11" s="136"/>
      <c r="L11" s="135">
        <f t="shared" si="1"/>
        <v>125006</v>
      </c>
      <c r="M11" s="141">
        <f t="shared" si="2"/>
        <v>0.019727053101451064</v>
      </c>
      <c r="N11" s="140">
        <v>623566</v>
      </c>
      <c r="O11" s="136">
        <v>589606</v>
      </c>
      <c r="P11" s="137"/>
      <c r="Q11" s="136"/>
      <c r="R11" s="135">
        <f t="shared" si="3"/>
        <v>1213172</v>
      </c>
      <c r="S11" s="139">
        <f>R11/$R$9</f>
        <v>0.13437928287082068</v>
      </c>
      <c r="T11" s="138">
        <v>630540</v>
      </c>
      <c r="U11" s="136">
        <v>594593</v>
      </c>
      <c r="V11" s="137">
        <v>449</v>
      </c>
      <c r="W11" s="136">
        <v>753</v>
      </c>
      <c r="X11" s="135">
        <f t="shared" si="4"/>
        <v>1226335</v>
      </c>
      <c r="Y11" s="134">
        <f t="shared" si="5"/>
        <v>-0.010733608679520668</v>
      </c>
    </row>
    <row r="12" spans="1:25" ht="19.5" customHeight="1">
      <c r="A12" s="142" t="s">
        <v>183</v>
      </c>
      <c r="B12" s="140">
        <v>34113</v>
      </c>
      <c r="C12" s="136">
        <v>33574</v>
      </c>
      <c r="D12" s="137">
        <v>0</v>
      </c>
      <c r="E12" s="136">
        <v>0</v>
      </c>
      <c r="F12" s="135">
        <f t="shared" si="0"/>
        <v>67687</v>
      </c>
      <c r="G12" s="139">
        <f aca="true" t="shared" si="6" ref="G12:G20">F12/$F$9</f>
        <v>0.07389410480349345</v>
      </c>
      <c r="H12" s="138">
        <v>33986</v>
      </c>
      <c r="I12" s="136">
        <v>32701</v>
      </c>
      <c r="J12" s="137"/>
      <c r="K12" s="136"/>
      <c r="L12" s="135">
        <f t="shared" si="1"/>
        <v>66687</v>
      </c>
      <c r="M12" s="141">
        <f t="shared" si="2"/>
        <v>0.01499542639494944</v>
      </c>
      <c r="N12" s="140">
        <v>342333</v>
      </c>
      <c r="O12" s="136">
        <v>337163</v>
      </c>
      <c r="P12" s="137"/>
      <c r="Q12" s="136"/>
      <c r="R12" s="135">
        <f t="shared" si="3"/>
        <v>679496</v>
      </c>
      <c r="S12" s="139">
        <f aca="true" t="shared" si="7" ref="S12:S20">R12/$R$9</f>
        <v>0.07526565498840326</v>
      </c>
      <c r="T12" s="138">
        <v>257575</v>
      </c>
      <c r="U12" s="136">
        <v>254962</v>
      </c>
      <c r="V12" s="137"/>
      <c r="W12" s="136"/>
      <c r="X12" s="135">
        <f t="shared" si="4"/>
        <v>512537</v>
      </c>
      <c r="Y12" s="134">
        <f t="shared" si="5"/>
        <v>0.32575014096543264</v>
      </c>
    </row>
    <row r="13" spans="1:27" ht="19.5" customHeight="1">
      <c r="A13" s="142" t="s">
        <v>184</v>
      </c>
      <c r="B13" s="140">
        <v>23557</v>
      </c>
      <c r="C13" s="136">
        <v>23886</v>
      </c>
      <c r="D13" s="137">
        <v>0</v>
      </c>
      <c r="E13" s="136">
        <v>0</v>
      </c>
      <c r="F13" s="135">
        <f t="shared" si="0"/>
        <v>47443</v>
      </c>
      <c r="G13" s="139">
        <f t="shared" si="6"/>
        <v>0.05179366812227074</v>
      </c>
      <c r="H13" s="138">
        <v>17878</v>
      </c>
      <c r="I13" s="136">
        <v>18862</v>
      </c>
      <c r="J13" s="137"/>
      <c r="K13" s="136"/>
      <c r="L13" s="135">
        <f t="shared" si="1"/>
        <v>36740</v>
      </c>
      <c r="M13" s="141">
        <f t="shared" si="2"/>
        <v>0.29131736526946117</v>
      </c>
      <c r="N13" s="140">
        <v>231602</v>
      </c>
      <c r="O13" s="136">
        <v>223297</v>
      </c>
      <c r="P13" s="137"/>
      <c r="Q13" s="136"/>
      <c r="R13" s="135">
        <f t="shared" si="3"/>
        <v>454899</v>
      </c>
      <c r="S13" s="139">
        <f t="shared" si="7"/>
        <v>0.05038774501773322</v>
      </c>
      <c r="T13" s="138">
        <v>226135</v>
      </c>
      <c r="U13" s="136">
        <v>221552</v>
      </c>
      <c r="V13" s="137"/>
      <c r="W13" s="136"/>
      <c r="X13" s="135">
        <f t="shared" si="4"/>
        <v>447687</v>
      </c>
      <c r="Y13" s="134">
        <f t="shared" si="5"/>
        <v>0.016109469339069538</v>
      </c>
      <c r="AA13" s="698"/>
    </row>
    <row r="14" spans="1:27" ht="19.5" customHeight="1">
      <c r="A14" s="142" t="s">
        <v>185</v>
      </c>
      <c r="B14" s="140">
        <v>21228</v>
      </c>
      <c r="C14" s="136">
        <v>20658</v>
      </c>
      <c r="D14" s="137">
        <v>70</v>
      </c>
      <c r="E14" s="136">
        <v>0</v>
      </c>
      <c r="F14" s="135">
        <f t="shared" si="0"/>
        <v>41956</v>
      </c>
      <c r="G14" s="139">
        <f t="shared" si="6"/>
        <v>0.04580349344978166</v>
      </c>
      <c r="H14" s="138">
        <v>19270</v>
      </c>
      <c r="I14" s="136">
        <v>18992</v>
      </c>
      <c r="J14" s="137"/>
      <c r="K14" s="136"/>
      <c r="L14" s="135">
        <f t="shared" si="1"/>
        <v>38262</v>
      </c>
      <c r="M14" s="141">
        <f t="shared" si="2"/>
        <v>0.09654487481051688</v>
      </c>
      <c r="N14" s="140">
        <v>192507</v>
      </c>
      <c r="O14" s="136">
        <v>191371</v>
      </c>
      <c r="P14" s="137">
        <v>73</v>
      </c>
      <c r="Q14" s="136">
        <v>1</v>
      </c>
      <c r="R14" s="135">
        <f t="shared" si="3"/>
        <v>383952</v>
      </c>
      <c r="S14" s="139">
        <f t="shared" si="7"/>
        <v>0.042529166859124126</v>
      </c>
      <c r="T14" s="138">
        <v>176205</v>
      </c>
      <c r="U14" s="136">
        <v>170911</v>
      </c>
      <c r="V14" s="137">
        <v>146</v>
      </c>
      <c r="W14" s="136">
        <v>148</v>
      </c>
      <c r="X14" s="135">
        <f t="shared" si="4"/>
        <v>347410</v>
      </c>
      <c r="Y14" s="134">
        <f t="shared" si="5"/>
        <v>0.10518407645145511</v>
      </c>
      <c r="AA14" s="698"/>
    </row>
    <row r="15" spans="1:25" ht="19.5" customHeight="1">
      <c r="A15" s="142" t="s">
        <v>161</v>
      </c>
      <c r="B15" s="140">
        <v>16864</v>
      </c>
      <c r="C15" s="136">
        <v>17230</v>
      </c>
      <c r="D15" s="137">
        <v>173</v>
      </c>
      <c r="E15" s="136">
        <v>173</v>
      </c>
      <c r="F15" s="135">
        <f>SUM(B15:E15)</f>
        <v>34440</v>
      </c>
      <c r="G15" s="139">
        <f>F15/$F$9</f>
        <v>0.03759825327510917</v>
      </c>
      <c r="H15" s="138">
        <v>13048</v>
      </c>
      <c r="I15" s="136">
        <v>13452</v>
      </c>
      <c r="J15" s="137"/>
      <c r="K15" s="136"/>
      <c r="L15" s="135">
        <f>SUM(H15:K15)</f>
        <v>26500</v>
      </c>
      <c r="M15" s="141">
        <f>IF(ISERROR(F15/L15-1),"         /0",(F15/L15-1))</f>
        <v>0.29962264150943385</v>
      </c>
      <c r="N15" s="140">
        <v>159572</v>
      </c>
      <c r="O15" s="136">
        <v>161069</v>
      </c>
      <c r="P15" s="137">
        <v>690</v>
      </c>
      <c r="Q15" s="136">
        <v>688</v>
      </c>
      <c r="R15" s="135">
        <f>SUM(N15:Q15)</f>
        <v>322019</v>
      </c>
      <c r="S15" s="139">
        <f>R15/$R$9</f>
        <v>0.035669041397904666</v>
      </c>
      <c r="T15" s="138">
        <v>183284</v>
      </c>
      <c r="U15" s="136">
        <v>178700</v>
      </c>
      <c r="V15" s="137">
        <v>1066</v>
      </c>
      <c r="W15" s="136">
        <v>1069</v>
      </c>
      <c r="X15" s="135">
        <f>SUM(T15:W15)</f>
        <v>364119</v>
      </c>
      <c r="Y15" s="134">
        <f>IF(ISERROR(R15/X15-1),"         /0",IF(R15/X15&gt;5,"  *  ",(R15/X15-1)))</f>
        <v>-0.11562154130929725</v>
      </c>
    </row>
    <row r="16" spans="1:25" ht="19.5" customHeight="1">
      <c r="A16" s="142" t="s">
        <v>186</v>
      </c>
      <c r="B16" s="140">
        <v>15918</v>
      </c>
      <c r="C16" s="136">
        <v>16778</v>
      </c>
      <c r="D16" s="137">
        <v>0</v>
      </c>
      <c r="E16" s="136">
        <v>0</v>
      </c>
      <c r="F16" s="135">
        <f t="shared" si="0"/>
        <v>32696</v>
      </c>
      <c r="G16" s="139">
        <f t="shared" si="6"/>
        <v>0.035694323144104805</v>
      </c>
      <c r="H16" s="138">
        <v>14354</v>
      </c>
      <c r="I16" s="136">
        <v>14783</v>
      </c>
      <c r="J16" s="137"/>
      <c r="K16" s="136"/>
      <c r="L16" s="135">
        <f t="shared" si="1"/>
        <v>29137</v>
      </c>
      <c r="M16" s="141">
        <f t="shared" si="2"/>
        <v>0.1221470981913031</v>
      </c>
      <c r="N16" s="140">
        <v>193589</v>
      </c>
      <c r="O16" s="136">
        <v>190590</v>
      </c>
      <c r="P16" s="137"/>
      <c r="Q16" s="136"/>
      <c r="R16" s="135">
        <f t="shared" si="3"/>
        <v>384179</v>
      </c>
      <c r="S16" s="139">
        <f t="shared" si="7"/>
        <v>0.04255431094191839</v>
      </c>
      <c r="T16" s="138">
        <v>150940</v>
      </c>
      <c r="U16" s="136">
        <v>147984</v>
      </c>
      <c r="V16" s="137"/>
      <c r="W16" s="136"/>
      <c r="X16" s="135">
        <f t="shared" si="4"/>
        <v>298924</v>
      </c>
      <c r="Y16" s="134">
        <f t="shared" si="5"/>
        <v>0.28520627316642355</v>
      </c>
    </row>
    <row r="17" spans="1:25" ht="19.5" customHeight="1">
      <c r="A17" s="142" t="s">
        <v>187</v>
      </c>
      <c r="B17" s="140">
        <v>11276</v>
      </c>
      <c r="C17" s="136">
        <v>11738</v>
      </c>
      <c r="D17" s="137">
        <v>0</v>
      </c>
      <c r="E17" s="136">
        <v>0</v>
      </c>
      <c r="F17" s="135">
        <f t="shared" si="0"/>
        <v>23014</v>
      </c>
      <c r="G17" s="139">
        <f t="shared" si="6"/>
        <v>0.025124454148471614</v>
      </c>
      <c r="H17" s="138">
        <v>11605</v>
      </c>
      <c r="I17" s="136">
        <v>11427</v>
      </c>
      <c r="J17" s="137"/>
      <c r="K17" s="136"/>
      <c r="L17" s="135">
        <f t="shared" si="1"/>
        <v>23032</v>
      </c>
      <c r="M17" s="141">
        <f t="shared" si="2"/>
        <v>-0.0007815213615839367</v>
      </c>
      <c r="N17" s="140">
        <v>112725</v>
      </c>
      <c r="O17" s="136">
        <v>104981</v>
      </c>
      <c r="P17" s="137">
        <v>94</v>
      </c>
      <c r="Q17" s="136">
        <v>221</v>
      </c>
      <c r="R17" s="135">
        <f t="shared" si="3"/>
        <v>218021</v>
      </c>
      <c r="S17" s="139">
        <f t="shared" si="7"/>
        <v>0.02414950693782843</v>
      </c>
      <c r="T17" s="138">
        <v>114090</v>
      </c>
      <c r="U17" s="136">
        <v>107546</v>
      </c>
      <c r="V17" s="137">
        <v>210</v>
      </c>
      <c r="W17" s="136">
        <v>209</v>
      </c>
      <c r="X17" s="135">
        <f t="shared" si="4"/>
        <v>222055</v>
      </c>
      <c r="Y17" s="134">
        <f t="shared" si="5"/>
        <v>-0.018166670419490716</v>
      </c>
    </row>
    <row r="18" spans="1:27" ht="19.5" customHeight="1">
      <c r="A18" s="142" t="s">
        <v>188</v>
      </c>
      <c r="B18" s="140">
        <v>11129</v>
      </c>
      <c r="C18" s="136">
        <v>10758</v>
      </c>
      <c r="D18" s="137">
        <v>0</v>
      </c>
      <c r="E18" s="136">
        <v>0</v>
      </c>
      <c r="F18" s="135">
        <f>SUM(B18:E18)</f>
        <v>21887</v>
      </c>
      <c r="G18" s="139">
        <f>F18/$F$9</f>
        <v>0.023894104803493448</v>
      </c>
      <c r="H18" s="138">
        <v>9885</v>
      </c>
      <c r="I18" s="136">
        <v>9396</v>
      </c>
      <c r="J18" s="137"/>
      <c r="K18" s="136"/>
      <c r="L18" s="135">
        <f>SUM(H18:K18)</f>
        <v>19281</v>
      </c>
      <c r="M18" s="141">
        <f>IF(ISERROR(F18/L18-1),"         /0",(F18/L18-1))</f>
        <v>0.13515896478398415</v>
      </c>
      <c r="N18" s="140">
        <v>108293</v>
      </c>
      <c r="O18" s="136">
        <v>104028</v>
      </c>
      <c r="P18" s="137"/>
      <c r="Q18" s="136"/>
      <c r="R18" s="135">
        <f>SUM(N18:Q18)</f>
        <v>212321</v>
      </c>
      <c r="S18" s="139">
        <f>R18/$R$9</f>
        <v>0.02351813569585806</v>
      </c>
      <c r="T18" s="138">
        <v>24923</v>
      </c>
      <c r="U18" s="136">
        <v>22886</v>
      </c>
      <c r="V18" s="137"/>
      <c r="W18" s="136"/>
      <c r="X18" s="135">
        <f>SUM(T18:W18)</f>
        <v>47809</v>
      </c>
      <c r="Y18" s="134">
        <f>IF(ISERROR(R18/X18-1),"         /0",IF(R18/X18&gt;5,"  *  ",(R18/X18-1)))</f>
        <v>3.4410257482900706</v>
      </c>
      <c r="AA18" s="698"/>
    </row>
    <row r="19" spans="1:27" ht="19.5" customHeight="1">
      <c r="A19" s="142" t="s">
        <v>189</v>
      </c>
      <c r="B19" s="140">
        <v>10513</v>
      </c>
      <c r="C19" s="136">
        <v>10209</v>
      </c>
      <c r="D19" s="137">
        <v>0</v>
      </c>
      <c r="E19" s="136">
        <v>0</v>
      </c>
      <c r="F19" s="135">
        <f>SUM(B19:E19)</f>
        <v>20722</v>
      </c>
      <c r="G19" s="139">
        <f>F19/$F$9</f>
        <v>0.022622270742358078</v>
      </c>
      <c r="H19" s="138">
        <v>11202</v>
      </c>
      <c r="I19" s="136">
        <v>11656</v>
      </c>
      <c r="J19" s="137"/>
      <c r="K19" s="136"/>
      <c r="L19" s="135">
        <f>SUM(H19:K19)</f>
        <v>22858</v>
      </c>
      <c r="M19" s="141">
        <f>IF(ISERROR(F19/L19-1),"         /0",(F19/L19-1))</f>
        <v>-0.09344649575640918</v>
      </c>
      <c r="N19" s="140">
        <v>111901</v>
      </c>
      <c r="O19" s="136">
        <v>107170</v>
      </c>
      <c r="P19" s="137">
        <v>272</v>
      </c>
      <c r="Q19" s="136">
        <v>0</v>
      </c>
      <c r="R19" s="135">
        <f>SUM(N19:Q19)</f>
        <v>219343</v>
      </c>
      <c r="S19" s="139">
        <f>R19/$R$9</f>
        <v>0.024295940759211734</v>
      </c>
      <c r="T19" s="138">
        <v>114667</v>
      </c>
      <c r="U19" s="136">
        <v>111571</v>
      </c>
      <c r="V19" s="137">
        <v>0</v>
      </c>
      <c r="W19" s="136"/>
      <c r="X19" s="135">
        <f>SUM(T19:W19)</f>
        <v>226238</v>
      </c>
      <c r="Y19" s="134">
        <f>IF(ISERROR(R19/X19-1),"         /0",IF(R19/X19&gt;5,"  *  ",(R19/X19-1)))</f>
        <v>-0.030476754568198094</v>
      </c>
      <c r="AA19" s="698"/>
    </row>
    <row r="20" spans="1:25" ht="19.5" customHeight="1">
      <c r="A20" s="142" t="s">
        <v>190</v>
      </c>
      <c r="B20" s="140">
        <v>10724</v>
      </c>
      <c r="C20" s="136">
        <v>9903</v>
      </c>
      <c r="D20" s="137">
        <v>0</v>
      </c>
      <c r="E20" s="136">
        <v>0</v>
      </c>
      <c r="F20" s="135">
        <f t="shared" si="0"/>
        <v>20627</v>
      </c>
      <c r="G20" s="139">
        <f t="shared" si="6"/>
        <v>0.022518558951965067</v>
      </c>
      <c r="H20" s="138">
        <v>8147</v>
      </c>
      <c r="I20" s="136">
        <v>9328</v>
      </c>
      <c r="J20" s="137"/>
      <c r="K20" s="136"/>
      <c r="L20" s="135">
        <f t="shared" si="1"/>
        <v>17475</v>
      </c>
      <c r="M20" s="141">
        <f t="shared" si="2"/>
        <v>0.18037195994277533</v>
      </c>
      <c r="N20" s="140">
        <v>105286</v>
      </c>
      <c r="O20" s="136">
        <v>91599</v>
      </c>
      <c r="P20" s="137"/>
      <c r="Q20" s="136"/>
      <c r="R20" s="135">
        <f t="shared" si="3"/>
        <v>196885</v>
      </c>
      <c r="S20" s="139">
        <f t="shared" si="7"/>
        <v>0.021808338065848476</v>
      </c>
      <c r="T20" s="138">
        <v>93335</v>
      </c>
      <c r="U20" s="136">
        <v>87703</v>
      </c>
      <c r="V20" s="137"/>
      <c r="W20" s="136"/>
      <c r="X20" s="135">
        <f t="shared" si="4"/>
        <v>181038</v>
      </c>
      <c r="Y20" s="134">
        <f t="shared" si="5"/>
        <v>0.087534108861123</v>
      </c>
    </row>
    <row r="21" spans="1:25" ht="19.5" customHeight="1">
      <c r="A21" s="142" t="s">
        <v>162</v>
      </c>
      <c r="B21" s="140">
        <v>9752</v>
      </c>
      <c r="C21" s="136">
        <v>10387</v>
      </c>
      <c r="D21" s="137">
        <v>0</v>
      </c>
      <c r="E21" s="136">
        <v>0</v>
      </c>
      <c r="F21" s="135">
        <f aca="true" t="shared" si="8" ref="F21:F31">SUM(B21:E21)</f>
        <v>20139</v>
      </c>
      <c r="G21" s="139">
        <f aca="true" t="shared" si="9" ref="G21:G31">F21/$F$9</f>
        <v>0.021985807860262007</v>
      </c>
      <c r="H21" s="138">
        <v>6509</v>
      </c>
      <c r="I21" s="136">
        <v>6128</v>
      </c>
      <c r="J21" s="137"/>
      <c r="K21" s="136"/>
      <c r="L21" s="135">
        <f aca="true" t="shared" si="10" ref="L21:L31">SUM(H21:K21)</f>
        <v>12637</v>
      </c>
      <c r="M21" s="141">
        <f aca="true" t="shared" si="11" ref="M21:M31">IF(ISERROR(F21/L21-1),"         /0",(F21/L21-1))</f>
        <v>0.5936535570151142</v>
      </c>
      <c r="N21" s="140">
        <v>99760</v>
      </c>
      <c r="O21" s="136">
        <v>100227</v>
      </c>
      <c r="P21" s="137"/>
      <c r="Q21" s="136"/>
      <c r="R21" s="135">
        <f aca="true" t="shared" si="12" ref="R21:R31">SUM(N21:Q21)</f>
        <v>199987</v>
      </c>
      <c r="S21" s="139">
        <f aca="true" t="shared" si="13" ref="S21:S31">R21/$R$9</f>
        <v>0.022151936941741824</v>
      </c>
      <c r="T21" s="138">
        <v>17560</v>
      </c>
      <c r="U21" s="136">
        <v>13755</v>
      </c>
      <c r="V21" s="137"/>
      <c r="W21" s="136"/>
      <c r="X21" s="135">
        <f aca="true" t="shared" si="14" ref="X21:X31">SUM(T21:W21)</f>
        <v>31315</v>
      </c>
      <c r="Y21" s="134" t="str">
        <f aca="true" t="shared" si="15" ref="Y21:Y31">IF(ISERROR(R21/X21-1),"         /0",IF(R21/X21&gt;5,"  *  ",(R21/X21-1)))</f>
        <v>  *  </v>
      </c>
    </row>
    <row r="22" spans="1:25" ht="19.5" customHeight="1">
      <c r="A22" s="142" t="s">
        <v>191</v>
      </c>
      <c r="B22" s="140">
        <v>9966</v>
      </c>
      <c r="C22" s="136">
        <v>9724</v>
      </c>
      <c r="D22" s="137">
        <v>0</v>
      </c>
      <c r="E22" s="136">
        <v>0</v>
      </c>
      <c r="F22" s="135">
        <f t="shared" si="8"/>
        <v>19690</v>
      </c>
      <c r="G22" s="139">
        <f t="shared" si="9"/>
        <v>0.021495633187772926</v>
      </c>
      <c r="H22" s="138">
        <v>14505</v>
      </c>
      <c r="I22" s="136">
        <v>14670</v>
      </c>
      <c r="J22" s="137"/>
      <c r="K22" s="136"/>
      <c r="L22" s="135">
        <f t="shared" si="10"/>
        <v>29175</v>
      </c>
      <c r="M22" s="141">
        <f t="shared" si="11"/>
        <v>-0.32510711225364186</v>
      </c>
      <c r="N22" s="140">
        <v>108895</v>
      </c>
      <c r="O22" s="136">
        <v>106538</v>
      </c>
      <c r="P22" s="137"/>
      <c r="Q22" s="136"/>
      <c r="R22" s="135">
        <f t="shared" si="12"/>
        <v>215433</v>
      </c>
      <c r="S22" s="139">
        <f t="shared" si="13"/>
        <v>0.02386284224059697</v>
      </c>
      <c r="T22" s="138">
        <v>131822</v>
      </c>
      <c r="U22" s="136">
        <v>126600</v>
      </c>
      <c r="V22" s="137"/>
      <c r="W22" s="136"/>
      <c r="X22" s="135">
        <f t="shared" si="14"/>
        <v>258422</v>
      </c>
      <c r="Y22" s="134">
        <f t="shared" si="15"/>
        <v>-0.16635193598068276</v>
      </c>
    </row>
    <row r="23" spans="1:25" ht="19.5" customHeight="1">
      <c r="A23" s="142" t="s">
        <v>192</v>
      </c>
      <c r="B23" s="140">
        <v>8810</v>
      </c>
      <c r="C23" s="136">
        <v>9843</v>
      </c>
      <c r="D23" s="137">
        <v>0</v>
      </c>
      <c r="E23" s="136">
        <v>0</v>
      </c>
      <c r="F23" s="135">
        <f t="shared" si="8"/>
        <v>18653</v>
      </c>
      <c r="G23" s="139">
        <f t="shared" si="9"/>
        <v>0.02036353711790393</v>
      </c>
      <c r="H23" s="138">
        <v>10349</v>
      </c>
      <c r="I23" s="136">
        <v>10718</v>
      </c>
      <c r="J23" s="137"/>
      <c r="K23" s="136"/>
      <c r="L23" s="135">
        <f t="shared" si="10"/>
        <v>21067</v>
      </c>
      <c r="M23" s="141">
        <f t="shared" si="11"/>
        <v>-0.114586794512745</v>
      </c>
      <c r="N23" s="140">
        <v>121951</v>
      </c>
      <c r="O23" s="136">
        <v>116228</v>
      </c>
      <c r="P23" s="137"/>
      <c r="Q23" s="136"/>
      <c r="R23" s="135">
        <f t="shared" si="12"/>
        <v>238179</v>
      </c>
      <c r="S23" s="139">
        <f t="shared" si="13"/>
        <v>0.026382345796712416</v>
      </c>
      <c r="T23" s="138">
        <v>116971</v>
      </c>
      <c r="U23" s="136">
        <v>114893</v>
      </c>
      <c r="V23" s="137"/>
      <c r="W23" s="136"/>
      <c r="X23" s="135">
        <f t="shared" si="14"/>
        <v>231864</v>
      </c>
      <c r="Y23" s="134">
        <f t="shared" si="15"/>
        <v>0.027235793396128694</v>
      </c>
    </row>
    <row r="24" spans="1:25" ht="19.5" customHeight="1">
      <c r="A24" s="142" t="s">
        <v>193</v>
      </c>
      <c r="B24" s="140">
        <v>8748</v>
      </c>
      <c r="C24" s="136">
        <v>8236</v>
      </c>
      <c r="D24" s="137">
        <v>0</v>
      </c>
      <c r="E24" s="136">
        <v>0</v>
      </c>
      <c r="F24" s="135">
        <f t="shared" si="8"/>
        <v>16984</v>
      </c>
      <c r="G24" s="139">
        <f t="shared" si="9"/>
        <v>0.018541484716157207</v>
      </c>
      <c r="H24" s="138">
        <v>6436</v>
      </c>
      <c r="I24" s="136">
        <v>6314</v>
      </c>
      <c r="J24" s="137"/>
      <c r="K24" s="136"/>
      <c r="L24" s="135">
        <f t="shared" si="10"/>
        <v>12750</v>
      </c>
      <c r="M24" s="141">
        <f t="shared" si="11"/>
        <v>0.3320784313725491</v>
      </c>
      <c r="N24" s="140">
        <v>85760</v>
      </c>
      <c r="O24" s="136">
        <v>80920</v>
      </c>
      <c r="P24" s="137"/>
      <c r="Q24" s="136"/>
      <c r="R24" s="135">
        <f t="shared" si="12"/>
        <v>166680</v>
      </c>
      <c r="S24" s="139">
        <f t="shared" si="13"/>
        <v>0.018462624317828295</v>
      </c>
      <c r="T24" s="138">
        <v>62109</v>
      </c>
      <c r="U24" s="136">
        <v>62171</v>
      </c>
      <c r="V24" s="137"/>
      <c r="W24" s="136"/>
      <c r="X24" s="135">
        <f t="shared" si="14"/>
        <v>124280</v>
      </c>
      <c r="Y24" s="134">
        <f t="shared" si="15"/>
        <v>0.34116511103958813</v>
      </c>
    </row>
    <row r="25" spans="1:25" ht="19.5" customHeight="1">
      <c r="A25" s="142" t="s">
        <v>194</v>
      </c>
      <c r="B25" s="140">
        <v>6711</v>
      </c>
      <c r="C25" s="136">
        <v>7416</v>
      </c>
      <c r="D25" s="137">
        <v>0</v>
      </c>
      <c r="E25" s="136">
        <v>0</v>
      </c>
      <c r="F25" s="135">
        <f t="shared" si="8"/>
        <v>14127</v>
      </c>
      <c r="G25" s="139">
        <f t="shared" si="9"/>
        <v>0.015422489082969433</v>
      </c>
      <c r="H25" s="138">
        <v>7712</v>
      </c>
      <c r="I25" s="136">
        <v>8864</v>
      </c>
      <c r="J25" s="137"/>
      <c r="K25" s="136"/>
      <c r="L25" s="135">
        <f t="shared" si="10"/>
        <v>16576</v>
      </c>
      <c r="M25" s="141">
        <f t="shared" si="11"/>
        <v>-0.14774372586872586</v>
      </c>
      <c r="N25" s="140">
        <v>75389</v>
      </c>
      <c r="O25" s="136">
        <v>73629</v>
      </c>
      <c r="P25" s="137"/>
      <c r="Q25" s="136"/>
      <c r="R25" s="135">
        <f t="shared" si="12"/>
        <v>149018</v>
      </c>
      <c r="S25" s="139">
        <f t="shared" si="13"/>
        <v>0.0165062596027966</v>
      </c>
      <c r="T25" s="138">
        <v>81559</v>
      </c>
      <c r="U25" s="136">
        <v>76852</v>
      </c>
      <c r="V25" s="137"/>
      <c r="W25" s="136"/>
      <c r="X25" s="135">
        <f t="shared" si="14"/>
        <v>158411</v>
      </c>
      <c r="Y25" s="134">
        <f t="shared" si="15"/>
        <v>-0.05929512470724885</v>
      </c>
    </row>
    <row r="26" spans="1:25" ht="19.5" customHeight="1">
      <c r="A26" s="142" t="s">
        <v>195</v>
      </c>
      <c r="B26" s="140">
        <v>6557</v>
      </c>
      <c r="C26" s="136">
        <v>7304</v>
      </c>
      <c r="D26" s="137">
        <v>0</v>
      </c>
      <c r="E26" s="136">
        <v>0</v>
      </c>
      <c r="F26" s="135">
        <f t="shared" si="8"/>
        <v>13861</v>
      </c>
      <c r="G26" s="139">
        <f t="shared" si="9"/>
        <v>0.015132096069868995</v>
      </c>
      <c r="H26" s="138">
        <v>7218</v>
      </c>
      <c r="I26" s="136">
        <v>7922</v>
      </c>
      <c r="J26" s="137"/>
      <c r="K26" s="136"/>
      <c r="L26" s="135">
        <f t="shared" si="10"/>
        <v>15140</v>
      </c>
      <c r="M26" s="141">
        <f t="shared" si="11"/>
        <v>-0.08447820343461032</v>
      </c>
      <c r="N26" s="140">
        <v>69333</v>
      </c>
      <c r="O26" s="136">
        <v>65060</v>
      </c>
      <c r="P26" s="137"/>
      <c r="Q26" s="136"/>
      <c r="R26" s="135">
        <f t="shared" si="12"/>
        <v>134393</v>
      </c>
      <c r="S26" s="139">
        <f t="shared" si="13"/>
        <v>0.014886293916162096</v>
      </c>
      <c r="T26" s="138">
        <v>70148</v>
      </c>
      <c r="U26" s="136">
        <v>67976</v>
      </c>
      <c r="V26" s="137"/>
      <c r="W26" s="136"/>
      <c r="X26" s="135">
        <f t="shared" si="14"/>
        <v>138124</v>
      </c>
      <c r="Y26" s="134">
        <f t="shared" si="15"/>
        <v>-0.027011960267585677</v>
      </c>
    </row>
    <row r="27" spans="1:25" ht="19.5" customHeight="1">
      <c r="A27" s="142" t="s">
        <v>196</v>
      </c>
      <c r="B27" s="140">
        <v>5831</v>
      </c>
      <c r="C27" s="136">
        <v>6557</v>
      </c>
      <c r="D27" s="137">
        <v>0</v>
      </c>
      <c r="E27" s="136">
        <v>0</v>
      </c>
      <c r="F27" s="135">
        <f t="shared" si="8"/>
        <v>12388</v>
      </c>
      <c r="G27" s="139">
        <f t="shared" si="9"/>
        <v>0.013524017467248909</v>
      </c>
      <c r="H27" s="138">
        <v>6724</v>
      </c>
      <c r="I27" s="136">
        <v>7650</v>
      </c>
      <c r="J27" s="137"/>
      <c r="K27" s="136"/>
      <c r="L27" s="135">
        <f t="shared" si="10"/>
        <v>14374</v>
      </c>
      <c r="M27" s="141">
        <f t="shared" si="11"/>
        <v>-0.1381661332962293</v>
      </c>
      <c r="N27" s="140">
        <v>58205</v>
      </c>
      <c r="O27" s="136">
        <v>61327</v>
      </c>
      <c r="P27" s="137"/>
      <c r="Q27" s="136"/>
      <c r="R27" s="135">
        <f t="shared" si="12"/>
        <v>119532</v>
      </c>
      <c r="S27" s="139">
        <f t="shared" si="13"/>
        <v>0.01324018724477233</v>
      </c>
      <c r="T27" s="138">
        <v>60894</v>
      </c>
      <c r="U27" s="136">
        <v>68549</v>
      </c>
      <c r="V27" s="137"/>
      <c r="W27" s="136"/>
      <c r="X27" s="135">
        <f t="shared" si="14"/>
        <v>129443</v>
      </c>
      <c r="Y27" s="134">
        <f t="shared" si="15"/>
        <v>-0.07656651962639927</v>
      </c>
    </row>
    <row r="28" spans="1:25" ht="19.5" customHeight="1">
      <c r="A28" s="142" t="s">
        <v>197</v>
      </c>
      <c r="B28" s="140">
        <v>6111</v>
      </c>
      <c r="C28" s="136">
        <v>6106</v>
      </c>
      <c r="D28" s="137">
        <v>0</v>
      </c>
      <c r="E28" s="136">
        <v>0</v>
      </c>
      <c r="F28" s="135">
        <f t="shared" si="8"/>
        <v>12217</v>
      </c>
      <c r="G28" s="139">
        <f t="shared" si="9"/>
        <v>0.013337336244541484</v>
      </c>
      <c r="H28" s="138">
        <v>3289</v>
      </c>
      <c r="I28" s="136">
        <v>3137</v>
      </c>
      <c r="J28" s="137"/>
      <c r="K28" s="136"/>
      <c r="L28" s="135">
        <f t="shared" si="10"/>
        <v>6426</v>
      </c>
      <c r="M28" s="141">
        <f t="shared" si="11"/>
        <v>0.9011826953003423</v>
      </c>
      <c r="N28" s="140">
        <v>57223</v>
      </c>
      <c r="O28" s="136">
        <v>57998</v>
      </c>
      <c r="P28" s="137"/>
      <c r="Q28" s="136"/>
      <c r="R28" s="135">
        <f t="shared" si="12"/>
        <v>115221</v>
      </c>
      <c r="S28" s="139">
        <f t="shared" si="13"/>
        <v>0.012762671205450528</v>
      </c>
      <c r="T28" s="138">
        <v>28686</v>
      </c>
      <c r="U28" s="136">
        <v>28009</v>
      </c>
      <c r="V28" s="137">
        <v>107</v>
      </c>
      <c r="W28" s="136">
        <v>107</v>
      </c>
      <c r="X28" s="135">
        <f t="shared" si="14"/>
        <v>56909</v>
      </c>
      <c r="Y28" s="134">
        <f t="shared" si="15"/>
        <v>1.0246533940150062</v>
      </c>
    </row>
    <row r="29" spans="1:25" ht="19.5" customHeight="1">
      <c r="A29" s="142" t="s">
        <v>198</v>
      </c>
      <c r="B29" s="140">
        <v>5551</v>
      </c>
      <c r="C29" s="136">
        <v>5581</v>
      </c>
      <c r="D29" s="137">
        <v>0</v>
      </c>
      <c r="E29" s="136">
        <v>0</v>
      </c>
      <c r="F29" s="135">
        <f t="shared" si="8"/>
        <v>11132</v>
      </c>
      <c r="G29" s="139">
        <f t="shared" si="9"/>
        <v>0.012152838427947598</v>
      </c>
      <c r="H29" s="138">
        <v>10894</v>
      </c>
      <c r="I29" s="136">
        <v>11638</v>
      </c>
      <c r="J29" s="137"/>
      <c r="K29" s="136"/>
      <c r="L29" s="135">
        <f t="shared" si="10"/>
        <v>22532</v>
      </c>
      <c r="M29" s="141">
        <f t="shared" si="11"/>
        <v>-0.5059470974613882</v>
      </c>
      <c r="N29" s="140">
        <v>62978</v>
      </c>
      <c r="O29" s="136">
        <v>66332</v>
      </c>
      <c r="P29" s="137">
        <v>461</v>
      </c>
      <c r="Q29" s="136">
        <v>337</v>
      </c>
      <c r="R29" s="135">
        <f t="shared" si="12"/>
        <v>130108</v>
      </c>
      <c r="S29" s="139">
        <f t="shared" si="13"/>
        <v>0.014411657815838756</v>
      </c>
      <c r="T29" s="138">
        <v>80437</v>
      </c>
      <c r="U29" s="136">
        <v>79115</v>
      </c>
      <c r="V29" s="137">
        <v>1923</v>
      </c>
      <c r="W29" s="136">
        <v>1828</v>
      </c>
      <c r="X29" s="135">
        <f t="shared" si="14"/>
        <v>163303</v>
      </c>
      <c r="Y29" s="134">
        <f t="shared" si="15"/>
        <v>-0.20327244447438197</v>
      </c>
    </row>
    <row r="30" spans="1:25" ht="19.5" customHeight="1">
      <c r="A30" s="142" t="s">
        <v>199</v>
      </c>
      <c r="B30" s="140">
        <v>5364</v>
      </c>
      <c r="C30" s="136">
        <v>5689</v>
      </c>
      <c r="D30" s="137">
        <v>0</v>
      </c>
      <c r="E30" s="136">
        <v>0</v>
      </c>
      <c r="F30" s="135">
        <f t="shared" si="8"/>
        <v>11053</v>
      </c>
      <c r="G30" s="139">
        <f t="shared" si="9"/>
        <v>0.012066593886462883</v>
      </c>
      <c r="H30" s="138">
        <v>5851</v>
      </c>
      <c r="I30" s="136">
        <v>6007</v>
      </c>
      <c r="J30" s="137"/>
      <c r="K30" s="136"/>
      <c r="L30" s="135">
        <f t="shared" si="10"/>
        <v>11858</v>
      </c>
      <c r="M30" s="141">
        <f t="shared" si="11"/>
        <v>-0.06788665879574973</v>
      </c>
      <c r="N30" s="140">
        <v>74749</v>
      </c>
      <c r="O30" s="136">
        <v>68400</v>
      </c>
      <c r="P30" s="137"/>
      <c r="Q30" s="136"/>
      <c r="R30" s="135">
        <f t="shared" si="12"/>
        <v>143149</v>
      </c>
      <c r="S30" s="139">
        <f t="shared" si="13"/>
        <v>0.01585616875733623</v>
      </c>
      <c r="T30" s="138">
        <v>71549</v>
      </c>
      <c r="U30" s="136">
        <v>67964</v>
      </c>
      <c r="V30" s="137"/>
      <c r="W30" s="136"/>
      <c r="X30" s="135">
        <f t="shared" si="14"/>
        <v>139513</v>
      </c>
      <c r="Y30" s="134">
        <f t="shared" si="15"/>
        <v>0.026062087404041145</v>
      </c>
    </row>
    <row r="31" spans="1:25" ht="19.5" customHeight="1">
      <c r="A31" s="142" t="s">
        <v>200</v>
      </c>
      <c r="B31" s="140">
        <v>0</v>
      </c>
      <c r="C31" s="136">
        <v>0</v>
      </c>
      <c r="D31" s="137">
        <v>3474</v>
      </c>
      <c r="E31" s="136">
        <v>3952</v>
      </c>
      <c r="F31" s="135">
        <f t="shared" si="8"/>
        <v>7426</v>
      </c>
      <c r="G31" s="139">
        <f t="shared" si="9"/>
        <v>0.008106986899563318</v>
      </c>
      <c r="H31" s="138"/>
      <c r="I31" s="136"/>
      <c r="J31" s="137"/>
      <c r="K31" s="136"/>
      <c r="L31" s="135">
        <f t="shared" si="10"/>
        <v>0</v>
      </c>
      <c r="M31" s="141" t="str">
        <f t="shared" si="11"/>
        <v>         /0</v>
      </c>
      <c r="N31" s="140"/>
      <c r="O31" s="136"/>
      <c r="P31" s="137">
        <v>12227</v>
      </c>
      <c r="Q31" s="136">
        <v>15429</v>
      </c>
      <c r="R31" s="135">
        <f t="shared" si="12"/>
        <v>27656</v>
      </c>
      <c r="S31" s="139">
        <f t="shared" si="13"/>
        <v>0.0030633689592864132</v>
      </c>
      <c r="T31" s="138"/>
      <c r="U31" s="136"/>
      <c r="V31" s="137"/>
      <c r="W31" s="136"/>
      <c r="X31" s="135">
        <f t="shared" si="14"/>
        <v>0</v>
      </c>
      <c r="Y31" s="134" t="str">
        <f t="shared" si="15"/>
        <v>         /0</v>
      </c>
    </row>
    <row r="32" spans="1:25" ht="19.5" customHeight="1">
      <c r="A32" s="142" t="s">
        <v>201</v>
      </c>
      <c r="B32" s="140">
        <v>3011</v>
      </c>
      <c r="C32" s="136">
        <v>4033</v>
      </c>
      <c r="D32" s="137">
        <v>0</v>
      </c>
      <c r="E32" s="136">
        <v>0</v>
      </c>
      <c r="F32" s="135">
        <f aca="true" t="shared" si="16" ref="F32:F45">SUM(B32:E32)</f>
        <v>7044</v>
      </c>
      <c r="G32" s="139">
        <f aca="true" t="shared" si="17" ref="G32:G45">F32/$F$9</f>
        <v>0.00768995633187773</v>
      </c>
      <c r="H32" s="138"/>
      <c r="I32" s="136"/>
      <c r="J32" s="137"/>
      <c r="K32" s="136"/>
      <c r="L32" s="135">
        <f aca="true" t="shared" si="18" ref="L32:L45">SUM(H32:K32)</f>
        <v>0</v>
      </c>
      <c r="M32" s="141" t="str">
        <f aca="true" t="shared" si="19" ref="M32:M37">IF(ISERROR(F32/L32-1),"         /0",(F32/L32-1))</f>
        <v>         /0</v>
      </c>
      <c r="N32" s="140">
        <v>22912</v>
      </c>
      <c r="O32" s="136">
        <v>26673</v>
      </c>
      <c r="P32" s="137"/>
      <c r="Q32" s="136"/>
      <c r="R32" s="135">
        <f aca="true" t="shared" si="20" ref="R32:R45">SUM(N32:Q32)</f>
        <v>49585</v>
      </c>
      <c r="S32" s="139">
        <f aca="true" t="shared" si="21" ref="S32:S45">R32/$R$9</f>
        <v>0.005492375970719439</v>
      </c>
      <c r="T32" s="138"/>
      <c r="U32" s="136"/>
      <c r="V32" s="137"/>
      <c r="W32" s="136"/>
      <c r="X32" s="135">
        <f aca="true" t="shared" si="22" ref="X32:X45">SUM(T32:W32)</f>
        <v>0</v>
      </c>
      <c r="Y32" s="134" t="str">
        <f aca="true" t="shared" si="23" ref="Y32:Y45">IF(ISERROR(R32/X32-1),"         /0",IF(R32/X32&gt;5,"  *  ",(R32/X32-1)))</f>
        <v>         /0</v>
      </c>
    </row>
    <row r="33" spans="1:25" ht="19.5" customHeight="1">
      <c r="A33" s="142" t="s">
        <v>202</v>
      </c>
      <c r="B33" s="140">
        <v>2824</v>
      </c>
      <c r="C33" s="136">
        <v>3093</v>
      </c>
      <c r="D33" s="137">
        <v>0</v>
      </c>
      <c r="E33" s="136">
        <v>0</v>
      </c>
      <c r="F33" s="135">
        <f t="shared" si="16"/>
        <v>5917</v>
      </c>
      <c r="G33" s="139">
        <f t="shared" si="17"/>
        <v>0.0064596069868995635</v>
      </c>
      <c r="H33" s="138">
        <v>2248</v>
      </c>
      <c r="I33" s="136">
        <v>2200</v>
      </c>
      <c r="J33" s="137"/>
      <c r="K33" s="136"/>
      <c r="L33" s="135">
        <f t="shared" si="18"/>
        <v>4448</v>
      </c>
      <c r="M33" s="141">
        <f t="shared" si="19"/>
        <v>0.33026079136690645</v>
      </c>
      <c r="N33" s="140">
        <v>21648</v>
      </c>
      <c r="O33" s="136">
        <v>23791</v>
      </c>
      <c r="P33" s="137"/>
      <c r="Q33" s="136"/>
      <c r="R33" s="135">
        <f t="shared" si="20"/>
        <v>45439</v>
      </c>
      <c r="S33" s="139">
        <f t="shared" si="21"/>
        <v>0.0050331364673494115</v>
      </c>
      <c r="T33" s="138">
        <v>26328</v>
      </c>
      <c r="U33" s="136">
        <v>25508</v>
      </c>
      <c r="V33" s="137"/>
      <c r="W33" s="136"/>
      <c r="X33" s="135">
        <f t="shared" si="22"/>
        <v>51836</v>
      </c>
      <c r="Y33" s="134">
        <f t="shared" si="23"/>
        <v>-0.12340844200941425</v>
      </c>
    </row>
    <row r="34" spans="1:25" ht="19.5" customHeight="1">
      <c r="A34" s="142" t="s">
        <v>203</v>
      </c>
      <c r="B34" s="140">
        <v>2482</v>
      </c>
      <c r="C34" s="136">
        <v>2792</v>
      </c>
      <c r="D34" s="137">
        <v>0</v>
      </c>
      <c r="E34" s="136">
        <v>0</v>
      </c>
      <c r="F34" s="135">
        <f t="shared" si="16"/>
        <v>5274</v>
      </c>
      <c r="G34" s="139">
        <f t="shared" si="17"/>
        <v>0.00575764192139738</v>
      </c>
      <c r="H34" s="138">
        <v>2348</v>
      </c>
      <c r="I34" s="136">
        <v>2905</v>
      </c>
      <c r="J34" s="137"/>
      <c r="K34" s="136"/>
      <c r="L34" s="135">
        <f t="shared" si="18"/>
        <v>5253</v>
      </c>
      <c r="M34" s="141">
        <f t="shared" si="19"/>
        <v>0.003997715591090856</v>
      </c>
      <c r="N34" s="140">
        <v>34067</v>
      </c>
      <c r="O34" s="136">
        <v>31377</v>
      </c>
      <c r="P34" s="137"/>
      <c r="Q34" s="136"/>
      <c r="R34" s="135">
        <f t="shared" si="20"/>
        <v>65444</v>
      </c>
      <c r="S34" s="139">
        <f t="shared" si="21"/>
        <v>0.007249027992896298</v>
      </c>
      <c r="T34" s="138">
        <v>32549</v>
      </c>
      <c r="U34" s="136">
        <v>30558</v>
      </c>
      <c r="V34" s="137"/>
      <c r="W34" s="136"/>
      <c r="X34" s="135">
        <f t="shared" si="22"/>
        <v>63107</v>
      </c>
      <c r="Y34" s="134">
        <f t="shared" si="23"/>
        <v>0.037032341895510745</v>
      </c>
    </row>
    <row r="35" spans="1:25" ht="19.5" customHeight="1">
      <c r="A35" s="142" t="s">
        <v>204</v>
      </c>
      <c r="B35" s="140">
        <v>1967</v>
      </c>
      <c r="C35" s="136">
        <v>2389</v>
      </c>
      <c r="D35" s="137">
        <v>0</v>
      </c>
      <c r="E35" s="136">
        <v>0</v>
      </c>
      <c r="F35" s="135">
        <f t="shared" si="16"/>
        <v>4356</v>
      </c>
      <c r="G35" s="139">
        <f t="shared" si="17"/>
        <v>0.004755458515283843</v>
      </c>
      <c r="H35" s="138"/>
      <c r="I35" s="136"/>
      <c r="J35" s="137"/>
      <c r="K35" s="136"/>
      <c r="L35" s="135">
        <f t="shared" si="18"/>
        <v>0</v>
      </c>
      <c r="M35" s="141" t="str">
        <f t="shared" si="19"/>
        <v>         /0</v>
      </c>
      <c r="N35" s="140">
        <v>7023</v>
      </c>
      <c r="O35" s="136">
        <v>8920</v>
      </c>
      <c r="P35" s="137"/>
      <c r="Q35" s="136"/>
      <c r="R35" s="135">
        <f t="shared" si="20"/>
        <v>15943</v>
      </c>
      <c r="S35" s="139">
        <f t="shared" si="21"/>
        <v>0.0017659564404795807</v>
      </c>
      <c r="T35" s="138"/>
      <c r="U35" s="136"/>
      <c r="V35" s="137"/>
      <c r="W35" s="136"/>
      <c r="X35" s="135">
        <f t="shared" si="22"/>
        <v>0</v>
      </c>
      <c r="Y35" s="134" t="str">
        <f t="shared" si="23"/>
        <v>         /0</v>
      </c>
    </row>
    <row r="36" spans="1:25" ht="19.5" customHeight="1">
      <c r="A36" s="142" t="s">
        <v>205</v>
      </c>
      <c r="B36" s="140">
        <v>1894</v>
      </c>
      <c r="C36" s="136">
        <v>2052</v>
      </c>
      <c r="D36" s="137">
        <v>0</v>
      </c>
      <c r="E36" s="136">
        <v>0</v>
      </c>
      <c r="F36" s="135">
        <f t="shared" si="16"/>
        <v>3946</v>
      </c>
      <c r="G36" s="139">
        <f t="shared" si="17"/>
        <v>0.0043078602620087334</v>
      </c>
      <c r="H36" s="138">
        <v>4395</v>
      </c>
      <c r="I36" s="136">
        <v>5102</v>
      </c>
      <c r="J36" s="137"/>
      <c r="K36" s="136"/>
      <c r="L36" s="135">
        <f t="shared" si="18"/>
        <v>9497</v>
      </c>
      <c r="M36" s="141">
        <f t="shared" si="19"/>
        <v>-0.5845003685374328</v>
      </c>
      <c r="N36" s="140">
        <v>24343</v>
      </c>
      <c r="O36" s="136">
        <v>28827</v>
      </c>
      <c r="P36" s="137"/>
      <c r="Q36" s="136"/>
      <c r="R36" s="135">
        <f t="shared" si="20"/>
        <v>53170</v>
      </c>
      <c r="S36" s="139">
        <f t="shared" si="21"/>
        <v>0.005889475251853435</v>
      </c>
      <c r="T36" s="138">
        <v>37042</v>
      </c>
      <c r="U36" s="136">
        <v>42386</v>
      </c>
      <c r="V36" s="137">
        <v>0</v>
      </c>
      <c r="W36" s="136">
        <v>83</v>
      </c>
      <c r="X36" s="135">
        <f t="shared" si="22"/>
        <v>79511</v>
      </c>
      <c r="Y36" s="134">
        <f t="shared" si="23"/>
        <v>-0.33128749481203856</v>
      </c>
    </row>
    <row r="37" spans="1:25" ht="19.5" customHeight="1">
      <c r="A37" s="142" t="s">
        <v>206</v>
      </c>
      <c r="B37" s="140">
        <v>0</v>
      </c>
      <c r="C37" s="136">
        <v>3609</v>
      </c>
      <c r="D37" s="137">
        <v>0</v>
      </c>
      <c r="E37" s="136">
        <v>0</v>
      </c>
      <c r="F37" s="135">
        <f t="shared" si="16"/>
        <v>3609</v>
      </c>
      <c r="G37" s="139">
        <f t="shared" si="17"/>
        <v>0.003939956331877729</v>
      </c>
      <c r="H37" s="138">
        <v>3957</v>
      </c>
      <c r="I37" s="136">
        <v>3862</v>
      </c>
      <c r="J37" s="137"/>
      <c r="K37" s="136"/>
      <c r="L37" s="135">
        <f t="shared" si="18"/>
        <v>7819</v>
      </c>
      <c r="M37" s="141">
        <f t="shared" si="19"/>
        <v>-0.5384320245555698</v>
      </c>
      <c r="N37" s="140">
        <v>33829</v>
      </c>
      <c r="O37" s="136">
        <v>36653</v>
      </c>
      <c r="P37" s="137"/>
      <c r="Q37" s="136"/>
      <c r="R37" s="135">
        <f t="shared" si="20"/>
        <v>70482</v>
      </c>
      <c r="S37" s="139">
        <f t="shared" si="21"/>
        <v>0.00780707155729046</v>
      </c>
      <c r="T37" s="138">
        <v>35145</v>
      </c>
      <c r="U37" s="136">
        <v>33790</v>
      </c>
      <c r="V37" s="137"/>
      <c r="W37" s="136"/>
      <c r="X37" s="135">
        <f t="shared" si="22"/>
        <v>68935</v>
      </c>
      <c r="Y37" s="134">
        <f t="shared" si="23"/>
        <v>0.02244143033292234</v>
      </c>
    </row>
    <row r="38" spans="1:25" ht="19.5" customHeight="1">
      <c r="A38" s="142" t="s">
        <v>207</v>
      </c>
      <c r="B38" s="140">
        <v>1361</v>
      </c>
      <c r="C38" s="136">
        <v>1918</v>
      </c>
      <c r="D38" s="137">
        <v>0</v>
      </c>
      <c r="E38" s="136">
        <v>0</v>
      </c>
      <c r="F38" s="135">
        <f t="shared" si="16"/>
        <v>3279</v>
      </c>
      <c r="G38" s="139">
        <f t="shared" si="17"/>
        <v>0.003579694323144105</v>
      </c>
      <c r="H38" s="138">
        <v>941</v>
      </c>
      <c r="I38" s="136">
        <v>1227</v>
      </c>
      <c r="J38" s="137"/>
      <c r="K38" s="136"/>
      <c r="L38" s="135">
        <f t="shared" si="18"/>
        <v>2168</v>
      </c>
      <c r="M38" s="141" t="s">
        <v>49</v>
      </c>
      <c r="N38" s="140">
        <v>14357</v>
      </c>
      <c r="O38" s="136">
        <v>17003</v>
      </c>
      <c r="P38" s="137"/>
      <c r="Q38" s="136"/>
      <c r="R38" s="135">
        <f t="shared" si="20"/>
        <v>31360</v>
      </c>
      <c r="S38" s="139">
        <f t="shared" si="21"/>
        <v>0.0034736494996825975</v>
      </c>
      <c r="T38" s="138">
        <v>3050</v>
      </c>
      <c r="U38" s="136">
        <v>3572</v>
      </c>
      <c r="V38" s="137"/>
      <c r="W38" s="136"/>
      <c r="X38" s="135">
        <f t="shared" si="22"/>
        <v>6622</v>
      </c>
      <c r="Y38" s="134">
        <f t="shared" si="23"/>
        <v>3.735729386892178</v>
      </c>
    </row>
    <row r="39" spans="1:25" ht="19.5" customHeight="1">
      <c r="A39" s="142" t="s">
        <v>208</v>
      </c>
      <c r="B39" s="140">
        <v>1145</v>
      </c>
      <c r="C39" s="136">
        <v>1147</v>
      </c>
      <c r="D39" s="137">
        <v>0</v>
      </c>
      <c r="E39" s="136">
        <v>0</v>
      </c>
      <c r="F39" s="135">
        <f t="shared" si="16"/>
        <v>2292</v>
      </c>
      <c r="G39" s="139">
        <f t="shared" si="17"/>
        <v>0.002502183406113537</v>
      </c>
      <c r="H39" s="138">
        <v>940</v>
      </c>
      <c r="I39" s="136">
        <v>993</v>
      </c>
      <c r="J39" s="137"/>
      <c r="K39" s="136"/>
      <c r="L39" s="135">
        <f t="shared" si="18"/>
        <v>1933</v>
      </c>
      <c r="M39" s="141">
        <f aca="true" t="shared" si="24" ref="M39:M45">IF(ISERROR(F39/L39-1),"         /0",(F39/L39-1))</f>
        <v>0.1857216761510605</v>
      </c>
      <c r="N39" s="140">
        <v>10261</v>
      </c>
      <c r="O39" s="136">
        <v>9842</v>
      </c>
      <c r="P39" s="137"/>
      <c r="Q39" s="136"/>
      <c r="R39" s="135">
        <f t="shared" si="20"/>
        <v>20103</v>
      </c>
      <c r="S39" s="139">
        <f t="shared" si="21"/>
        <v>0.0022267466802333947</v>
      </c>
      <c r="T39" s="138">
        <v>8007</v>
      </c>
      <c r="U39" s="136">
        <v>8121</v>
      </c>
      <c r="V39" s="137"/>
      <c r="W39" s="136"/>
      <c r="X39" s="135">
        <f t="shared" si="22"/>
        <v>16128</v>
      </c>
      <c r="Y39" s="134">
        <f t="shared" si="23"/>
        <v>0.24646577380952372</v>
      </c>
    </row>
    <row r="40" spans="1:25" ht="19.5" customHeight="1">
      <c r="A40" s="142" t="s">
        <v>209</v>
      </c>
      <c r="B40" s="140">
        <v>893</v>
      </c>
      <c r="C40" s="136">
        <v>1398</v>
      </c>
      <c r="D40" s="137">
        <v>0</v>
      </c>
      <c r="E40" s="136">
        <v>0</v>
      </c>
      <c r="F40" s="135">
        <f t="shared" si="16"/>
        <v>2291</v>
      </c>
      <c r="G40" s="139">
        <f t="shared" si="17"/>
        <v>0.0025010917030567686</v>
      </c>
      <c r="H40" s="138">
        <v>1296</v>
      </c>
      <c r="I40" s="136">
        <v>1992</v>
      </c>
      <c r="J40" s="137"/>
      <c r="K40" s="136"/>
      <c r="L40" s="135">
        <f t="shared" si="18"/>
        <v>3288</v>
      </c>
      <c r="M40" s="141">
        <f t="shared" si="24"/>
        <v>-0.3032238442822385</v>
      </c>
      <c r="N40" s="140">
        <v>14319</v>
      </c>
      <c r="O40" s="136">
        <v>14557</v>
      </c>
      <c r="P40" s="137"/>
      <c r="Q40" s="136"/>
      <c r="R40" s="135">
        <f t="shared" si="20"/>
        <v>28876</v>
      </c>
      <c r="S40" s="139">
        <f t="shared" si="21"/>
        <v>0.0031985045584449834</v>
      </c>
      <c r="T40" s="138">
        <v>8874</v>
      </c>
      <c r="U40" s="136">
        <v>10523</v>
      </c>
      <c r="V40" s="137"/>
      <c r="W40" s="136"/>
      <c r="X40" s="135">
        <f t="shared" si="22"/>
        <v>19397</v>
      </c>
      <c r="Y40" s="134">
        <f t="shared" si="23"/>
        <v>0.4886838170851162</v>
      </c>
    </row>
    <row r="41" spans="1:25" ht="19.5" customHeight="1">
      <c r="A41" s="142" t="s">
        <v>210</v>
      </c>
      <c r="B41" s="140">
        <v>359</v>
      </c>
      <c r="C41" s="136">
        <v>341</v>
      </c>
      <c r="D41" s="137">
        <v>0</v>
      </c>
      <c r="E41" s="136">
        <v>0</v>
      </c>
      <c r="F41" s="135">
        <f t="shared" si="16"/>
        <v>700</v>
      </c>
      <c r="G41" s="139">
        <f t="shared" si="17"/>
        <v>0.0007641921397379913</v>
      </c>
      <c r="H41" s="138"/>
      <c r="I41" s="136"/>
      <c r="J41" s="137"/>
      <c r="K41" s="136"/>
      <c r="L41" s="135">
        <f t="shared" si="18"/>
        <v>0</v>
      </c>
      <c r="M41" s="141" t="str">
        <f t="shared" si="24"/>
        <v>         /0</v>
      </c>
      <c r="N41" s="140">
        <v>1337</v>
      </c>
      <c r="O41" s="136">
        <v>1380</v>
      </c>
      <c r="P41" s="137"/>
      <c r="Q41" s="136"/>
      <c r="R41" s="135">
        <f t="shared" si="20"/>
        <v>2717</v>
      </c>
      <c r="S41" s="139">
        <f t="shared" si="21"/>
        <v>0.00030095362533920974</v>
      </c>
      <c r="T41" s="138"/>
      <c r="U41" s="136"/>
      <c r="V41" s="137"/>
      <c r="W41" s="136"/>
      <c r="X41" s="135">
        <f t="shared" si="22"/>
        <v>0</v>
      </c>
      <c r="Y41" s="134" t="str">
        <f t="shared" si="23"/>
        <v>         /0</v>
      </c>
    </row>
    <row r="42" spans="1:25" ht="19.5" customHeight="1">
      <c r="A42" s="142" t="s">
        <v>211</v>
      </c>
      <c r="B42" s="140">
        <v>182</v>
      </c>
      <c r="C42" s="136">
        <v>163</v>
      </c>
      <c r="D42" s="137">
        <v>127</v>
      </c>
      <c r="E42" s="136">
        <v>156</v>
      </c>
      <c r="F42" s="135">
        <f t="shared" si="16"/>
        <v>628</v>
      </c>
      <c r="G42" s="139">
        <f t="shared" si="17"/>
        <v>0.000685589519650655</v>
      </c>
      <c r="H42" s="138">
        <v>131</v>
      </c>
      <c r="I42" s="136">
        <v>156</v>
      </c>
      <c r="J42" s="137"/>
      <c r="K42" s="136"/>
      <c r="L42" s="135">
        <f t="shared" si="18"/>
        <v>287</v>
      </c>
      <c r="M42" s="141">
        <f t="shared" si="24"/>
        <v>1.1881533101045294</v>
      </c>
      <c r="N42" s="140">
        <v>1865</v>
      </c>
      <c r="O42" s="136">
        <v>1893</v>
      </c>
      <c r="P42" s="137">
        <v>127</v>
      </c>
      <c r="Q42" s="136">
        <v>156</v>
      </c>
      <c r="R42" s="135">
        <f t="shared" si="20"/>
        <v>4041</v>
      </c>
      <c r="S42" s="139">
        <f t="shared" si="21"/>
        <v>0.0004476089804916255</v>
      </c>
      <c r="T42" s="138">
        <v>140</v>
      </c>
      <c r="U42" s="136">
        <v>175</v>
      </c>
      <c r="V42" s="137"/>
      <c r="W42" s="136"/>
      <c r="X42" s="135">
        <f t="shared" si="22"/>
        <v>315</v>
      </c>
      <c r="Y42" s="134" t="str">
        <f t="shared" si="23"/>
        <v>  *  </v>
      </c>
    </row>
    <row r="43" spans="1:25" ht="19.5" customHeight="1">
      <c r="A43" s="142" t="s">
        <v>212</v>
      </c>
      <c r="B43" s="140">
        <v>243</v>
      </c>
      <c r="C43" s="136">
        <v>246</v>
      </c>
      <c r="D43" s="137">
        <v>0</v>
      </c>
      <c r="E43" s="136">
        <v>0</v>
      </c>
      <c r="F43" s="135">
        <f t="shared" si="16"/>
        <v>489</v>
      </c>
      <c r="G43" s="139">
        <f t="shared" si="17"/>
        <v>0.0005338427947598253</v>
      </c>
      <c r="H43" s="138">
        <v>297</v>
      </c>
      <c r="I43" s="136">
        <v>301</v>
      </c>
      <c r="J43" s="137"/>
      <c r="K43" s="136"/>
      <c r="L43" s="135">
        <f t="shared" si="18"/>
        <v>598</v>
      </c>
      <c r="M43" s="141">
        <f t="shared" si="24"/>
        <v>-0.18227424749163879</v>
      </c>
      <c r="N43" s="140">
        <v>2022</v>
      </c>
      <c r="O43" s="136">
        <v>2265</v>
      </c>
      <c r="P43" s="137"/>
      <c r="Q43" s="136"/>
      <c r="R43" s="135">
        <f t="shared" si="20"/>
        <v>4287</v>
      </c>
      <c r="S43" s="139">
        <f t="shared" si="21"/>
        <v>0.000474857634092452</v>
      </c>
      <c r="T43" s="138">
        <v>2420</v>
      </c>
      <c r="U43" s="136">
        <v>2632</v>
      </c>
      <c r="V43" s="137">
        <v>309</v>
      </c>
      <c r="W43" s="136">
        <v>218</v>
      </c>
      <c r="X43" s="135">
        <f t="shared" si="22"/>
        <v>5579</v>
      </c>
      <c r="Y43" s="134">
        <f t="shared" si="23"/>
        <v>-0.23158272091772714</v>
      </c>
    </row>
    <row r="44" spans="1:25" ht="19.5" customHeight="1">
      <c r="A44" s="142" t="s">
        <v>213</v>
      </c>
      <c r="B44" s="140">
        <v>199</v>
      </c>
      <c r="C44" s="136">
        <v>181</v>
      </c>
      <c r="D44" s="137">
        <v>0</v>
      </c>
      <c r="E44" s="136">
        <v>0</v>
      </c>
      <c r="F44" s="135">
        <f t="shared" si="16"/>
        <v>380</v>
      </c>
      <c r="G44" s="139">
        <f t="shared" si="17"/>
        <v>0.0004148471615720524</v>
      </c>
      <c r="H44" s="138"/>
      <c r="I44" s="136"/>
      <c r="J44" s="137"/>
      <c r="K44" s="136"/>
      <c r="L44" s="135">
        <f t="shared" si="18"/>
        <v>0</v>
      </c>
      <c r="M44" s="141" t="str">
        <f t="shared" si="24"/>
        <v>         /0</v>
      </c>
      <c r="N44" s="140">
        <v>1451</v>
      </c>
      <c r="O44" s="136">
        <v>1139</v>
      </c>
      <c r="P44" s="137"/>
      <c r="Q44" s="136"/>
      <c r="R44" s="135">
        <f t="shared" si="20"/>
        <v>2590</v>
      </c>
      <c r="S44" s="139">
        <f t="shared" si="21"/>
        <v>0.0002868862310005717</v>
      </c>
      <c r="T44" s="138"/>
      <c r="U44" s="136"/>
      <c r="V44" s="137"/>
      <c r="W44" s="136"/>
      <c r="X44" s="135">
        <f t="shared" si="22"/>
        <v>0</v>
      </c>
      <c r="Y44" s="134" t="str">
        <f t="shared" si="23"/>
        <v>         /0</v>
      </c>
    </row>
    <row r="45" spans="1:25" ht="19.5" customHeight="1" thickBot="1">
      <c r="A45" s="133" t="s">
        <v>175</v>
      </c>
      <c r="B45" s="131">
        <v>0</v>
      </c>
      <c r="C45" s="127">
        <v>0</v>
      </c>
      <c r="D45" s="128">
        <v>106</v>
      </c>
      <c r="E45" s="127">
        <v>98</v>
      </c>
      <c r="F45" s="126">
        <f t="shared" si="16"/>
        <v>204</v>
      </c>
      <c r="G45" s="130">
        <f t="shared" si="17"/>
        <v>0.00022270742358078603</v>
      </c>
      <c r="H45" s="129">
        <v>0</v>
      </c>
      <c r="I45" s="127">
        <v>0</v>
      </c>
      <c r="J45" s="128">
        <v>118</v>
      </c>
      <c r="K45" s="127">
        <v>89</v>
      </c>
      <c r="L45" s="126">
        <f t="shared" si="18"/>
        <v>207</v>
      </c>
      <c r="M45" s="132">
        <f t="shared" si="24"/>
        <v>-0.01449275362318836</v>
      </c>
      <c r="N45" s="131">
        <v>0</v>
      </c>
      <c r="O45" s="127">
        <v>0</v>
      </c>
      <c r="P45" s="128">
        <v>983</v>
      </c>
      <c r="Q45" s="127">
        <v>1137</v>
      </c>
      <c r="R45" s="126">
        <f t="shared" si="20"/>
        <v>2120</v>
      </c>
      <c r="S45" s="130">
        <f t="shared" si="21"/>
        <v>0.0002348257952591552</v>
      </c>
      <c r="T45" s="129">
        <v>347</v>
      </c>
      <c r="U45" s="127">
        <v>296</v>
      </c>
      <c r="V45" s="128">
        <v>841</v>
      </c>
      <c r="W45" s="127">
        <v>887</v>
      </c>
      <c r="X45" s="126">
        <f t="shared" si="22"/>
        <v>2371</v>
      </c>
      <c r="Y45" s="125">
        <f t="shared" si="23"/>
        <v>-0.10586250527203711</v>
      </c>
    </row>
    <row r="46" ht="17.25" thickTop="1">
      <c r="A46" s="124" t="s">
        <v>144</v>
      </c>
    </row>
    <row r="47" ht="16.5">
      <c r="A47" s="124" t="s">
        <v>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6:Y65536 M46:M65536 Y3 M3 M5:M8 Y5:Y8">
    <cfRule type="cellIs" priority="3" dxfId="101" operator="lessThan" stopIfTrue="1">
      <formula>0</formula>
    </cfRule>
  </conditionalFormatting>
  <conditionalFormatting sqref="M9:M45 Y9:Y45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conditionalFormatting sqref="G6:G8">
    <cfRule type="cellIs" priority="2" dxfId="101" operator="lessThan" stopIfTrue="1">
      <formula>0</formula>
    </cfRule>
  </conditionalFormatting>
  <conditionalFormatting sqref="S6:S8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0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9.8515625" style="123" customWidth="1"/>
    <col min="2" max="2" width="10.00390625" style="123" bestFit="1" customWidth="1"/>
    <col min="3" max="3" width="10.7109375" style="123" customWidth="1"/>
    <col min="4" max="4" width="8.57421875" style="123" bestFit="1" customWidth="1"/>
    <col min="5" max="5" width="10.57421875" style="123" bestFit="1" customWidth="1"/>
    <col min="6" max="6" width="10.140625" style="123" customWidth="1"/>
    <col min="7" max="7" width="12.421875" style="123" bestFit="1" customWidth="1"/>
    <col min="8" max="8" width="10.00390625" style="123" customWidth="1"/>
    <col min="9" max="9" width="10.8515625" style="123" bestFit="1" customWidth="1"/>
    <col min="10" max="10" width="9.00390625" style="123" bestFit="1" customWidth="1"/>
    <col min="11" max="11" width="10.57421875" style="123" bestFit="1" customWidth="1"/>
    <col min="12" max="12" width="10.00390625" style="123" bestFit="1" customWidth="1"/>
    <col min="13" max="13" width="9.57421875" style="123" customWidth="1"/>
    <col min="14" max="14" width="11.421875" style="123" bestFit="1" customWidth="1"/>
    <col min="15" max="15" width="12.421875" style="123" bestFit="1" customWidth="1"/>
    <col min="16" max="16" width="10.00390625" style="123" bestFit="1" customWidth="1"/>
    <col min="17" max="17" width="10.57421875" style="123" bestFit="1" customWidth="1"/>
    <col min="18" max="18" width="11.421875" style="123" bestFit="1" customWidth="1"/>
    <col min="19" max="19" width="12.421875" style="123" bestFit="1" customWidth="1"/>
    <col min="20" max="21" width="11.421875" style="123" bestFit="1" customWidth="1"/>
    <col min="22" max="22" width="10.00390625" style="123" bestFit="1" customWidth="1"/>
    <col min="23" max="23" width="10.28125" style="123" customWidth="1"/>
    <col min="24" max="24" width="11.4218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7" t="s">
        <v>28</v>
      </c>
      <c r="Y1" s="588"/>
    </row>
    <row r="2" ht="5.25" customHeight="1" thickBot="1"/>
    <row r="3" spans="1:25" ht="24.75" customHeight="1" thickTop="1">
      <c r="A3" s="589" t="s">
        <v>47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1"/>
    </row>
    <row r="4" spans="1:25" ht="21" customHeight="1" thickBot="1">
      <c r="A4" s="612" t="s">
        <v>45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4"/>
    </row>
    <row r="5" spans="1:25" s="169" customFormat="1" ht="19.5" customHeight="1" thickBot="1" thickTop="1">
      <c r="A5" s="592" t="s">
        <v>44</v>
      </c>
      <c r="B5" s="607" t="s">
        <v>36</v>
      </c>
      <c r="C5" s="608"/>
      <c r="D5" s="608"/>
      <c r="E5" s="608"/>
      <c r="F5" s="608"/>
      <c r="G5" s="608"/>
      <c r="H5" s="608"/>
      <c r="I5" s="608"/>
      <c r="J5" s="609"/>
      <c r="K5" s="609"/>
      <c r="L5" s="609"/>
      <c r="M5" s="610"/>
      <c r="N5" s="611" t="s">
        <v>35</v>
      </c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10"/>
    </row>
    <row r="6" spans="1:25" s="168" customFormat="1" ht="26.25" customHeight="1" thickBot="1">
      <c r="A6" s="593"/>
      <c r="B6" s="599" t="s">
        <v>155</v>
      </c>
      <c r="C6" s="600"/>
      <c r="D6" s="600"/>
      <c r="E6" s="600"/>
      <c r="F6" s="601"/>
      <c r="G6" s="596" t="s">
        <v>34</v>
      </c>
      <c r="H6" s="599" t="s">
        <v>156</v>
      </c>
      <c r="I6" s="600"/>
      <c r="J6" s="600"/>
      <c r="K6" s="600"/>
      <c r="L6" s="601"/>
      <c r="M6" s="596" t="s">
        <v>33</v>
      </c>
      <c r="N6" s="606" t="s">
        <v>157</v>
      </c>
      <c r="O6" s="600"/>
      <c r="P6" s="600"/>
      <c r="Q6" s="600"/>
      <c r="R6" s="600"/>
      <c r="S6" s="596" t="s">
        <v>34</v>
      </c>
      <c r="T6" s="606" t="s">
        <v>158</v>
      </c>
      <c r="U6" s="600"/>
      <c r="V6" s="600"/>
      <c r="W6" s="600"/>
      <c r="X6" s="600"/>
      <c r="Y6" s="596" t="s">
        <v>33</v>
      </c>
    </row>
    <row r="7" spans="1:25" s="163" customFormat="1" ht="26.25" customHeight="1">
      <c r="A7" s="594"/>
      <c r="B7" s="579" t="s">
        <v>22</v>
      </c>
      <c r="C7" s="580"/>
      <c r="D7" s="581" t="s">
        <v>21</v>
      </c>
      <c r="E7" s="582"/>
      <c r="F7" s="583" t="s">
        <v>17</v>
      </c>
      <c r="G7" s="597"/>
      <c r="H7" s="579" t="s">
        <v>22</v>
      </c>
      <c r="I7" s="580"/>
      <c r="J7" s="581" t="s">
        <v>21</v>
      </c>
      <c r="K7" s="582"/>
      <c r="L7" s="583" t="s">
        <v>17</v>
      </c>
      <c r="M7" s="597"/>
      <c r="N7" s="580" t="s">
        <v>22</v>
      </c>
      <c r="O7" s="580"/>
      <c r="P7" s="585" t="s">
        <v>21</v>
      </c>
      <c r="Q7" s="580"/>
      <c r="R7" s="583" t="s">
        <v>17</v>
      </c>
      <c r="S7" s="597"/>
      <c r="T7" s="586" t="s">
        <v>22</v>
      </c>
      <c r="U7" s="582"/>
      <c r="V7" s="581" t="s">
        <v>21</v>
      </c>
      <c r="W7" s="602"/>
      <c r="X7" s="583" t="s">
        <v>17</v>
      </c>
      <c r="Y7" s="597"/>
    </row>
    <row r="8" spans="1:25" s="163" customFormat="1" ht="16.5" customHeight="1" thickBot="1">
      <c r="A8" s="595"/>
      <c r="B8" s="166" t="s">
        <v>31</v>
      </c>
      <c r="C8" s="164" t="s">
        <v>30</v>
      </c>
      <c r="D8" s="165" t="s">
        <v>31</v>
      </c>
      <c r="E8" s="164" t="s">
        <v>30</v>
      </c>
      <c r="F8" s="584"/>
      <c r="G8" s="598"/>
      <c r="H8" s="166" t="s">
        <v>31</v>
      </c>
      <c r="I8" s="164" t="s">
        <v>30</v>
      </c>
      <c r="J8" s="165" t="s">
        <v>31</v>
      </c>
      <c r="K8" s="164" t="s">
        <v>30</v>
      </c>
      <c r="L8" s="584"/>
      <c r="M8" s="598"/>
      <c r="N8" s="166" t="s">
        <v>31</v>
      </c>
      <c r="O8" s="164" t="s">
        <v>30</v>
      </c>
      <c r="P8" s="165" t="s">
        <v>31</v>
      </c>
      <c r="Q8" s="164" t="s">
        <v>30</v>
      </c>
      <c r="R8" s="584"/>
      <c r="S8" s="598"/>
      <c r="T8" s="166" t="s">
        <v>31</v>
      </c>
      <c r="U8" s="164" t="s">
        <v>30</v>
      </c>
      <c r="V8" s="165" t="s">
        <v>31</v>
      </c>
      <c r="W8" s="164" t="s">
        <v>30</v>
      </c>
      <c r="X8" s="584"/>
      <c r="Y8" s="598"/>
    </row>
    <row r="9" spans="1:25" s="152" customFormat="1" ht="18" customHeight="1" thickBot="1" thickTop="1">
      <c r="A9" s="162" t="s">
        <v>24</v>
      </c>
      <c r="B9" s="161">
        <f>SUM(B10:B47)</f>
        <v>27567.14199999999</v>
      </c>
      <c r="C9" s="155">
        <f>SUM(C10:C47)</f>
        <v>17447.574000000004</v>
      </c>
      <c r="D9" s="156">
        <f>SUM(D10:D47)</f>
        <v>5377.886</v>
      </c>
      <c r="E9" s="155">
        <f>SUM(E10:E47)</f>
        <v>1382.715</v>
      </c>
      <c r="F9" s="154">
        <f>SUM(B9:E9)</f>
        <v>51775.31699999999</v>
      </c>
      <c r="G9" s="481">
        <f>F9/$F$9</f>
        <v>1</v>
      </c>
      <c r="H9" s="157">
        <f>SUM(H10:H47)</f>
        <v>28769.615</v>
      </c>
      <c r="I9" s="155">
        <f>SUM(I10:I47)</f>
        <v>18602.625000000004</v>
      </c>
      <c r="J9" s="156">
        <f>SUM(J10:J47)</f>
        <v>4645.632999999999</v>
      </c>
      <c r="K9" s="155">
        <f>SUM(K10:K47)</f>
        <v>2074.9030000000002</v>
      </c>
      <c r="L9" s="154">
        <f>SUM(H9:K9)</f>
        <v>54092.776000000005</v>
      </c>
      <c r="M9" s="160">
        <f>IF(ISERROR(F9/L9-1),"         /0",(F9/L9-1))</f>
        <v>-0.04284230116051013</v>
      </c>
      <c r="N9" s="159">
        <f>SUM(N10:N47)</f>
        <v>273903.41699999996</v>
      </c>
      <c r="O9" s="155">
        <f>SUM(O10:O47)</f>
        <v>155740.92500000002</v>
      </c>
      <c r="P9" s="156">
        <f>SUM(P10:P47)</f>
        <v>43581.740000000005</v>
      </c>
      <c r="Q9" s="155">
        <f>SUM(Q10:Q47)</f>
        <v>15528.225000000004</v>
      </c>
      <c r="R9" s="154">
        <f>SUM(N9:Q9)</f>
        <v>488754.3069999999</v>
      </c>
      <c r="S9" s="481">
        <f>R9/$R$9</f>
        <v>1</v>
      </c>
      <c r="T9" s="157">
        <f>SUM(T10:T47)</f>
        <v>272247.13500000007</v>
      </c>
      <c r="U9" s="155">
        <f>SUM(U10:U47)</f>
        <v>157260.68</v>
      </c>
      <c r="V9" s="156">
        <f>SUM(V10:V47)</f>
        <v>35709.468</v>
      </c>
      <c r="W9" s="155">
        <f>SUM(W10:W47)</f>
        <v>16262.866999999997</v>
      </c>
      <c r="X9" s="154">
        <f>SUM(T9:W9)</f>
        <v>481480.15</v>
      </c>
      <c r="Y9" s="153">
        <f>IF(ISERROR(R9/X9-1),"         /0",(R9/X9-1))</f>
        <v>0.015107906317632924</v>
      </c>
    </row>
    <row r="10" spans="1:25" ht="19.5" customHeight="1" thickTop="1">
      <c r="A10" s="151" t="s">
        <v>181</v>
      </c>
      <c r="B10" s="149">
        <v>9300.067000000001</v>
      </c>
      <c r="C10" s="145">
        <v>5896.388</v>
      </c>
      <c r="D10" s="146">
        <v>0</v>
      </c>
      <c r="E10" s="145">
        <v>0</v>
      </c>
      <c r="F10" s="144">
        <f>SUM(B10:E10)</f>
        <v>15196.455000000002</v>
      </c>
      <c r="G10" s="148">
        <f>F10/$F$9</f>
        <v>0.2935077152690346</v>
      </c>
      <c r="H10" s="147">
        <v>9872.289</v>
      </c>
      <c r="I10" s="145">
        <v>7024.148</v>
      </c>
      <c r="J10" s="146"/>
      <c r="K10" s="145"/>
      <c r="L10" s="144">
        <f>SUM(H10:K10)</f>
        <v>16896.437</v>
      </c>
      <c r="M10" s="150">
        <f>IF(ISERROR(F10/L10-1),"         /0",(F10/L10-1))</f>
        <v>-0.10061186272585165</v>
      </c>
      <c r="N10" s="149">
        <v>92410.86200000001</v>
      </c>
      <c r="O10" s="145">
        <v>54033.740000000005</v>
      </c>
      <c r="P10" s="146"/>
      <c r="Q10" s="145"/>
      <c r="R10" s="144">
        <f>SUM(N10:Q10)</f>
        <v>146444.602</v>
      </c>
      <c r="S10" s="148">
        <f>R10/$R$9</f>
        <v>0.2996282588257581</v>
      </c>
      <c r="T10" s="147">
        <v>82752.195</v>
      </c>
      <c r="U10" s="145">
        <v>54673.07100000002</v>
      </c>
      <c r="V10" s="146">
        <v>43.935</v>
      </c>
      <c r="W10" s="145"/>
      <c r="X10" s="144">
        <f>SUM(T10:W10)</f>
        <v>137469.20100000003</v>
      </c>
      <c r="Y10" s="143">
        <f>IF(ISERROR(R10/X10-1),"         /0",IF(R10/X10&gt;5,"  *  ",(R10/X10-1)))</f>
        <v>0.06529026818159789</v>
      </c>
    </row>
    <row r="11" spans="1:25" ht="19.5" customHeight="1">
      <c r="A11" s="142" t="s">
        <v>160</v>
      </c>
      <c r="B11" s="140">
        <v>2740.401</v>
      </c>
      <c r="C11" s="136">
        <v>2524.8469999999998</v>
      </c>
      <c r="D11" s="137">
        <v>1.579</v>
      </c>
      <c r="E11" s="136">
        <v>0</v>
      </c>
      <c r="F11" s="135">
        <f>SUM(B11:E11)</f>
        <v>5266.826999999999</v>
      </c>
      <c r="G11" s="139">
        <f>F11/$F$9</f>
        <v>0.10172466930525989</v>
      </c>
      <c r="H11" s="138">
        <v>1804.931</v>
      </c>
      <c r="I11" s="136">
        <v>1883.1599999999999</v>
      </c>
      <c r="J11" s="137">
        <v>0</v>
      </c>
      <c r="K11" s="136">
        <v>0</v>
      </c>
      <c r="L11" s="135">
        <f>SUM(H11:K11)</f>
        <v>3688.091</v>
      </c>
      <c r="M11" s="141">
        <f>IF(ISERROR(F11/L11-1),"         /0",(F11/L11-1))</f>
        <v>0.42806319041477003</v>
      </c>
      <c r="N11" s="140">
        <v>21088.445000000003</v>
      </c>
      <c r="O11" s="136">
        <v>19988.770999999997</v>
      </c>
      <c r="P11" s="137">
        <v>8.376000000000001</v>
      </c>
      <c r="Q11" s="136">
        <v>0</v>
      </c>
      <c r="R11" s="135">
        <f>SUM(N11:Q11)</f>
        <v>41085.592</v>
      </c>
      <c r="S11" s="139">
        <f>R11/$R$9</f>
        <v>0.08406185155111073</v>
      </c>
      <c r="T11" s="138">
        <v>20055.370999999992</v>
      </c>
      <c r="U11" s="136">
        <v>17957.202</v>
      </c>
      <c r="V11" s="137">
        <v>14.315999999999999</v>
      </c>
      <c r="W11" s="136">
        <v>0.049</v>
      </c>
      <c r="X11" s="135">
        <f>SUM(T11:W11)</f>
        <v>38026.93799999999</v>
      </c>
      <c r="Y11" s="134">
        <f>IF(ISERROR(R11/X11-1),"         /0",IF(R11/X11&gt;5,"  *  ",(R11/X11-1)))</f>
        <v>0.08043387558577586</v>
      </c>
    </row>
    <row r="12" spans="1:25" ht="19.5" customHeight="1">
      <c r="A12" s="142" t="s">
        <v>214</v>
      </c>
      <c r="B12" s="140">
        <v>2162.0119999999997</v>
      </c>
      <c r="C12" s="136">
        <v>972.796</v>
      </c>
      <c r="D12" s="137">
        <v>1148.729</v>
      </c>
      <c r="E12" s="136">
        <v>26.532</v>
      </c>
      <c r="F12" s="135">
        <f>SUM(B12:E12)</f>
        <v>4310.069</v>
      </c>
      <c r="G12" s="139">
        <f>F12/$F$9</f>
        <v>0.08324563227686277</v>
      </c>
      <c r="H12" s="138">
        <v>1794.065</v>
      </c>
      <c r="I12" s="136">
        <v>1271.989</v>
      </c>
      <c r="J12" s="137">
        <v>1295.926</v>
      </c>
      <c r="K12" s="136">
        <v>522.379</v>
      </c>
      <c r="L12" s="135">
        <f>SUM(H12:K12)</f>
        <v>4884.3589999999995</v>
      </c>
      <c r="M12" s="141">
        <f>IF(ISERROR(F12/L12-1),"         /0",(F12/L12-1))</f>
        <v>-0.11757735252466073</v>
      </c>
      <c r="N12" s="140">
        <v>21720.561999999998</v>
      </c>
      <c r="O12" s="136">
        <v>12846.122000000001</v>
      </c>
      <c r="P12" s="137">
        <v>9356.188</v>
      </c>
      <c r="Q12" s="136">
        <v>3604.155</v>
      </c>
      <c r="R12" s="135">
        <f>SUM(N12:Q12)</f>
        <v>47527.027</v>
      </c>
      <c r="S12" s="139">
        <f>R12/$R$9</f>
        <v>0.09724114206117883</v>
      </c>
      <c r="T12" s="138">
        <v>20437.349</v>
      </c>
      <c r="U12" s="136">
        <v>12633.664999999997</v>
      </c>
      <c r="V12" s="137">
        <v>4173.996999999999</v>
      </c>
      <c r="W12" s="136">
        <v>980.581</v>
      </c>
      <c r="X12" s="135">
        <f>SUM(T12:W12)</f>
        <v>38225.592</v>
      </c>
      <c r="Y12" s="134">
        <f>IF(ISERROR(R12/X12-1),"         /0",IF(R12/X12&gt;5,"  *  ",(R12/X12-1)))</f>
        <v>0.24333004443724526</v>
      </c>
    </row>
    <row r="13" spans="1:25" ht="19.5" customHeight="1">
      <c r="A13" s="142" t="s">
        <v>215</v>
      </c>
      <c r="B13" s="140">
        <v>2945.911</v>
      </c>
      <c r="C13" s="136">
        <v>1094.7250000000004</v>
      </c>
      <c r="D13" s="137">
        <v>38.342</v>
      </c>
      <c r="E13" s="136">
        <v>0</v>
      </c>
      <c r="F13" s="135">
        <f>SUM(B13:E13)</f>
        <v>4078.9780000000005</v>
      </c>
      <c r="G13" s="139">
        <f>F13/$F$9</f>
        <v>0.07878228925184565</v>
      </c>
      <c r="H13" s="138">
        <v>3542.393</v>
      </c>
      <c r="I13" s="136">
        <v>1691.551</v>
      </c>
      <c r="J13" s="137"/>
      <c r="K13" s="136"/>
      <c r="L13" s="135">
        <f>SUM(H13:K13)</f>
        <v>5233.9439999999995</v>
      </c>
      <c r="M13" s="141">
        <f>IF(ISERROR(F13/L13-1),"         /0",(F13/L13-1))</f>
        <v>-0.22066839079669154</v>
      </c>
      <c r="N13" s="140">
        <v>32760.521999999997</v>
      </c>
      <c r="O13" s="136">
        <v>9341.759</v>
      </c>
      <c r="P13" s="137">
        <v>38.342</v>
      </c>
      <c r="Q13" s="136"/>
      <c r="R13" s="135">
        <f>SUM(N13:Q13)</f>
        <v>42140.62299999999</v>
      </c>
      <c r="S13" s="139">
        <f>R13/$R$9</f>
        <v>0.08622046373087</v>
      </c>
      <c r="T13" s="138">
        <v>33958.011999999995</v>
      </c>
      <c r="U13" s="136">
        <v>12792.389000000001</v>
      </c>
      <c r="V13" s="137"/>
      <c r="W13" s="136"/>
      <c r="X13" s="135">
        <f>SUM(T13:W13)</f>
        <v>46750.401</v>
      </c>
      <c r="Y13" s="134">
        <f>IF(ISERROR(R13/X13-1),"         /0",IF(R13/X13&gt;5,"  *  ",(R13/X13-1)))</f>
        <v>-0.09860403122531514</v>
      </c>
    </row>
    <row r="14" spans="1:25" ht="19.5" customHeight="1">
      <c r="A14" s="142" t="s">
        <v>216</v>
      </c>
      <c r="B14" s="140">
        <v>2533.804</v>
      </c>
      <c r="C14" s="136">
        <v>1314.879</v>
      </c>
      <c r="D14" s="137">
        <v>0</v>
      </c>
      <c r="E14" s="136">
        <v>2.131</v>
      </c>
      <c r="F14" s="135">
        <f aca="true" t="shared" si="0" ref="F14:F27">SUM(B14:E14)</f>
        <v>3850.814</v>
      </c>
      <c r="G14" s="139">
        <f aca="true" t="shared" si="1" ref="G14:G27">F14/$F$9</f>
        <v>0.07437547895650742</v>
      </c>
      <c r="H14" s="138">
        <v>1779.407</v>
      </c>
      <c r="I14" s="136">
        <v>1397.89</v>
      </c>
      <c r="J14" s="137"/>
      <c r="K14" s="136">
        <v>13.298</v>
      </c>
      <c r="L14" s="135">
        <f aca="true" t="shared" si="2" ref="L14:L27">SUM(H14:K14)</f>
        <v>3190.595</v>
      </c>
      <c r="M14" s="141">
        <f aca="true" t="shared" si="3" ref="M14:M27">IF(ISERROR(F14/L14-1),"         /0",(F14/L14-1))</f>
        <v>0.2069266077330405</v>
      </c>
      <c r="N14" s="140">
        <v>24405.005</v>
      </c>
      <c r="O14" s="136">
        <v>11121.64</v>
      </c>
      <c r="P14" s="137">
        <v>198.25300000000004</v>
      </c>
      <c r="Q14" s="136">
        <v>646.17</v>
      </c>
      <c r="R14" s="135">
        <f aca="true" t="shared" si="4" ref="R14:R27">SUM(N14:Q14)</f>
        <v>36371.068</v>
      </c>
      <c r="S14" s="139">
        <f aca="true" t="shared" si="5" ref="S14:S27">R14/$R$9</f>
        <v>0.07441585164384036</v>
      </c>
      <c r="T14" s="138">
        <v>34221.366</v>
      </c>
      <c r="U14" s="136">
        <v>15224.476999999999</v>
      </c>
      <c r="V14" s="137">
        <v>702.519</v>
      </c>
      <c r="W14" s="136">
        <v>1835.032</v>
      </c>
      <c r="X14" s="135">
        <f aca="true" t="shared" si="6" ref="X14:X27">SUM(T14:W14)</f>
        <v>51983.394</v>
      </c>
      <c r="Y14" s="134">
        <f aca="true" t="shared" si="7" ref="Y14:Y27">IF(ISERROR(R14/X14-1),"         /0",IF(R14/X14&gt;5,"  *  ",(R14/X14-1)))</f>
        <v>-0.30033294863355786</v>
      </c>
    </row>
    <row r="15" spans="1:25" ht="19.5" customHeight="1">
      <c r="A15" s="142" t="s">
        <v>217</v>
      </c>
      <c r="B15" s="140">
        <v>0</v>
      </c>
      <c r="C15" s="136">
        <v>0</v>
      </c>
      <c r="D15" s="137">
        <v>2442.62</v>
      </c>
      <c r="E15" s="136">
        <v>781.154</v>
      </c>
      <c r="F15" s="135">
        <f t="shared" si="0"/>
        <v>3223.774</v>
      </c>
      <c r="G15" s="139">
        <f t="shared" si="1"/>
        <v>0.06226468878983398</v>
      </c>
      <c r="H15" s="138"/>
      <c r="I15" s="136"/>
      <c r="J15" s="137">
        <v>3239.16</v>
      </c>
      <c r="K15" s="136">
        <v>1461.7290000000003</v>
      </c>
      <c r="L15" s="135">
        <f t="shared" si="2"/>
        <v>4700.889</v>
      </c>
      <c r="M15" s="141">
        <f t="shared" si="3"/>
        <v>-0.3142203527885896</v>
      </c>
      <c r="N15" s="140"/>
      <c r="O15" s="136"/>
      <c r="P15" s="137">
        <v>23051.716</v>
      </c>
      <c r="Q15" s="136">
        <v>7586.611000000002</v>
      </c>
      <c r="R15" s="135">
        <f t="shared" si="4"/>
        <v>30638.327</v>
      </c>
      <c r="S15" s="139">
        <f t="shared" si="5"/>
        <v>0.06268656165519991</v>
      </c>
      <c r="T15" s="138"/>
      <c r="U15" s="136"/>
      <c r="V15" s="137">
        <v>25560.337</v>
      </c>
      <c r="W15" s="136">
        <v>8136.128999999997</v>
      </c>
      <c r="X15" s="135">
        <f t="shared" si="6"/>
        <v>33696.466</v>
      </c>
      <c r="Y15" s="134">
        <f t="shared" si="7"/>
        <v>-0.09075548159857472</v>
      </c>
    </row>
    <row r="16" spans="1:25" ht="19.5" customHeight="1">
      <c r="A16" s="142" t="s">
        <v>218</v>
      </c>
      <c r="B16" s="140">
        <v>0</v>
      </c>
      <c r="C16" s="136">
        <v>0</v>
      </c>
      <c r="D16" s="137">
        <v>1053.169</v>
      </c>
      <c r="E16" s="136">
        <v>385.807</v>
      </c>
      <c r="F16" s="135">
        <f t="shared" si="0"/>
        <v>1438.976</v>
      </c>
      <c r="G16" s="139">
        <f t="shared" si="1"/>
        <v>0.02779270284332591</v>
      </c>
      <c r="H16" s="138"/>
      <c r="I16" s="136"/>
      <c r="J16" s="137"/>
      <c r="K16" s="136"/>
      <c r="L16" s="135">
        <f t="shared" si="2"/>
        <v>0</v>
      </c>
      <c r="M16" s="141" t="str">
        <f t="shared" si="3"/>
        <v>         /0</v>
      </c>
      <c r="N16" s="140"/>
      <c r="O16" s="136"/>
      <c r="P16" s="137">
        <v>8312.094000000001</v>
      </c>
      <c r="Q16" s="136">
        <v>2165.415</v>
      </c>
      <c r="R16" s="135">
        <f t="shared" si="4"/>
        <v>10477.509000000002</v>
      </c>
      <c r="S16" s="139">
        <f t="shared" si="5"/>
        <v>0.021437169657514656</v>
      </c>
      <c r="T16" s="138"/>
      <c r="U16" s="136"/>
      <c r="V16" s="137"/>
      <c r="W16" s="136"/>
      <c r="X16" s="135">
        <f t="shared" si="6"/>
        <v>0</v>
      </c>
      <c r="Y16" s="134" t="str">
        <f t="shared" si="7"/>
        <v>         /0</v>
      </c>
    </row>
    <row r="17" spans="1:25" ht="19.5" customHeight="1">
      <c r="A17" s="142" t="s">
        <v>188</v>
      </c>
      <c r="B17" s="140">
        <v>468.916</v>
      </c>
      <c r="C17" s="136">
        <v>821.129</v>
      </c>
      <c r="D17" s="137">
        <v>0</v>
      </c>
      <c r="E17" s="136">
        <v>0</v>
      </c>
      <c r="F17" s="135">
        <f t="shared" si="0"/>
        <v>1290.045</v>
      </c>
      <c r="G17" s="139">
        <f t="shared" si="1"/>
        <v>0.024916216350737173</v>
      </c>
      <c r="H17" s="138">
        <v>384.053</v>
      </c>
      <c r="I17" s="136">
        <v>516.982</v>
      </c>
      <c r="J17" s="137"/>
      <c r="K17" s="136"/>
      <c r="L17" s="135">
        <f t="shared" si="2"/>
        <v>901.035</v>
      </c>
      <c r="M17" s="141">
        <f t="shared" si="3"/>
        <v>0.43173683597196577</v>
      </c>
      <c r="N17" s="140">
        <v>3215.572</v>
      </c>
      <c r="O17" s="136">
        <v>7294.3009999999995</v>
      </c>
      <c r="P17" s="137"/>
      <c r="Q17" s="136"/>
      <c r="R17" s="135">
        <f t="shared" si="4"/>
        <v>10509.873</v>
      </c>
      <c r="S17" s="139">
        <f t="shared" si="5"/>
        <v>0.021503386976802645</v>
      </c>
      <c r="T17" s="138">
        <v>830.787</v>
      </c>
      <c r="U17" s="136">
        <v>1488.251</v>
      </c>
      <c r="V17" s="137"/>
      <c r="W17" s="136"/>
      <c r="X17" s="135">
        <f t="shared" si="6"/>
        <v>2319.038</v>
      </c>
      <c r="Y17" s="134">
        <f t="shared" si="7"/>
        <v>3.531996888364916</v>
      </c>
    </row>
    <row r="18" spans="1:25" ht="19.5" customHeight="1">
      <c r="A18" s="142" t="s">
        <v>161</v>
      </c>
      <c r="B18" s="140">
        <v>794.047</v>
      </c>
      <c r="C18" s="136">
        <v>424.147</v>
      </c>
      <c r="D18" s="137">
        <v>0</v>
      </c>
      <c r="E18" s="136">
        <v>0</v>
      </c>
      <c r="F18" s="135">
        <f>SUM(B18:E18)</f>
        <v>1218.194</v>
      </c>
      <c r="G18" s="139">
        <f>F18/$F$9</f>
        <v>0.023528470139545458</v>
      </c>
      <c r="H18" s="138">
        <v>0</v>
      </c>
      <c r="I18" s="136">
        <v>0</v>
      </c>
      <c r="J18" s="137"/>
      <c r="K18" s="136"/>
      <c r="L18" s="135">
        <f>SUM(H18:K18)</f>
        <v>0</v>
      </c>
      <c r="M18" s="141" t="str">
        <f>IF(ISERROR(F18/L18-1),"         /0",(F18/L18-1))</f>
        <v>         /0</v>
      </c>
      <c r="N18" s="140">
        <v>5746.7339999999995</v>
      </c>
      <c r="O18" s="136">
        <v>3257.986</v>
      </c>
      <c r="P18" s="137">
        <v>0</v>
      </c>
      <c r="Q18" s="136">
        <v>0</v>
      </c>
      <c r="R18" s="135">
        <f>SUM(N18:Q18)</f>
        <v>9004.72</v>
      </c>
      <c r="S18" s="139">
        <f>R18/$R$9</f>
        <v>0.01842381718387599</v>
      </c>
      <c r="T18" s="138">
        <v>0</v>
      </c>
      <c r="U18" s="136">
        <v>0</v>
      </c>
      <c r="V18" s="137">
        <v>1.696</v>
      </c>
      <c r="W18" s="136">
        <v>0</v>
      </c>
      <c r="X18" s="135">
        <f>SUM(T18:W18)</f>
        <v>1.696</v>
      </c>
      <c r="Y18" s="134" t="str">
        <f>IF(ISERROR(R18/X18-1),"         /0",IF(R18/X18&gt;5,"  *  ",(R18/X18-1)))</f>
        <v>  *  </v>
      </c>
    </row>
    <row r="19" spans="1:25" ht="19.5" customHeight="1">
      <c r="A19" s="142" t="s">
        <v>176</v>
      </c>
      <c r="B19" s="140">
        <v>706.886</v>
      </c>
      <c r="C19" s="136">
        <v>504.77599999999995</v>
      </c>
      <c r="D19" s="137">
        <v>0</v>
      </c>
      <c r="E19" s="136">
        <v>0</v>
      </c>
      <c r="F19" s="135">
        <f>SUM(B19:E19)</f>
        <v>1211.6619999999998</v>
      </c>
      <c r="G19" s="139">
        <f>F19/$F$9</f>
        <v>0.023402309637235056</v>
      </c>
      <c r="H19" s="138">
        <v>723.7879999999999</v>
      </c>
      <c r="I19" s="136">
        <v>633.806</v>
      </c>
      <c r="J19" s="137"/>
      <c r="K19" s="136"/>
      <c r="L19" s="135">
        <f>SUM(H19:K19)</f>
        <v>1357.594</v>
      </c>
      <c r="M19" s="141">
        <f>IF(ISERROR(F19/L19-1),"         /0",(F19/L19-1))</f>
        <v>-0.10749310913277477</v>
      </c>
      <c r="N19" s="140">
        <v>6156.092</v>
      </c>
      <c r="O19" s="136">
        <v>4345.926000000001</v>
      </c>
      <c r="P19" s="137"/>
      <c r="Q19" s="136"/>
      <c r="R19" s="135">
        <f>SUM(N19:Q19)</f>
        <v>10502.018</v>
      </c>
      <c r="S19" s="139">
        <f>R19/$R$9</f>
        <v>0.021487315507175676</v>
      </c>
      <c r="T19" s="138">
        <v>4658.399</v>
      </c>
      <c r="U19" s="136">
        <v>4110.118</v>
      </c>
      <c r="V19" s="137"/>
      <c r="W19" s="136"/>
      <c r="X19" s="135">
        <f>SUM(T19:W19)</f>
        <v>8768.517</v>
      </c>
      <c r="Y19" s="134">
        <f>IF(ISERROR(R19/X19-1),"         /0",IF(R19/X19&gt;5,"  *  ",(R19/X19-1)))</f>
        <v>0.19769603001282898</v>
      </c>
    </row>
    <row r="20" spans="1:25" ht="19.5" customHeight="1">
      <c r="A20" s="142" t="s">
        <v>219</v>
      </c>
      <c r="B20" s="140">
        <v>685.837</v>
      </c>
      <c r="C20" s="136">
        <v>513.452</v>
      </c>
      <c r="D20" s="137">
        <v>0</v>
      </c>
      <c r="E20" s="136">
        <v>0</v>
      </c>
      <c r="F20" s="135">
        <f>SUM(B20:E20)</f>
        <v>1199.289</v>
      </c>
      <c r="G20" s="139">
        <f>F20/$F$9</f>
        <v>0.02316333476046125</v>
      </c>
      <c r="H20" s="138">
        <v>761.1890000000001</v>
      </c>
      <c r="I20" s="136">
        <v>543.485</v>
      </c>
      <c r="J20" s="137"/>
      <c r="K20" s="136"/>
      <c r="L20" s="135">
        <f>SUM(H20:K20)</f>
        <v>1304.674</v>
      </c>
      <c r="M20" s="141">
        <f>IF(ISERROR(F20/L20-1),"         /0",(F20/L20-1))</f>
        <v>-0.08077496753978386</v>
      </c>
      <c r="N20" s="140">
        <v>4301.1759999999995</v>
      </c>
      <c r="O20" s="136">
        <v>3670.799</v>
      </c>
      <c r="P20" s="137"/>
      <c r="Q20" s="136"/>
      <c r="R20" s="135">
        <f>SUM(N20:Q20)</f>
        <v>7971.974999999999</v>
      </c>
      <c r="S20" s="139">
        <f>R20/$R$9</f>
        <v>0.01631080255626269</v>
      </c>
      <c r="T20" s="138">
        <v>6786.605999999998</v>
      </c>
      <c r="U20" s="136">
        <v>5304.123</v>
      </c>
      <c r="V20" s="137"/>
      <c r="W20" s="136"/>
      <c r="X20" s="135">
        <f>SUM(T20:W20)</f>
        <v>12090.728999999998</v>
      </c>
      <c r="Y20" s="134">
        <f>IF(ISERROR(R20/X20-1),"         /0",IF(R20/X20&gt;5,"  *  ",(R20/X20-1)))</f>
        <v>-0.34065390101787896</v>
      </c>
    </row>
    <row r="21" spans="1:25" ht="19.5" customHeight="1">
      <c r="A21" s="142" t="s">
        <v>190</v>
      </c>
      <c r="B21" s="140">
        <v>286.7540000000001</v>
      </c>
      <c r="C21" s="136">
        <v>651.508</v>
      </c>
      <c r="D21" s="137">
        <v>0</v>
      </c>
      <c r="E21" s="136">
        <v>0</v>
      </c>
      <c r="F21" s="135">
        <f>SUM(B21:E21)</f>
        <v>938.2620000000002</v>
      </c>
      <c r="G21" s="139">
        <f>F21/$F$9</f>
        <v>0.018121801166374324</v>
      </c>
      <c r="H21" s="138">
        <v>268.723</v>
      </c>
      <c r="I21" s="136">
        <v>410.183</v>
      </c>
      <c r="J21" s="137"/>
      <c r="K21" s="136"/>
      <c r="L21" s="135">
        <f>SUM(H21:K21)</f>
        <v>678.906</v>
      </c>
      <c r="M21" s="141">
        <f>IF(ISERROR(F21/L21-1),"         /0",(F21/L21-1))</f>
        <v>0.38202048589937365</v>
      </c>
      <c r="N21" s="140">
        <v>2021.1149999999998</v>
      </c>
      <c r="O21" s="136">
        <v>3700.7320000000004</v>
      </c>
      <c r="P21" s="137"/>
      <c r="Q21" s="136"/>
      <c r="R21" s="135">
        <f>SUM(N21:Q21)</f>
        <v>5721.847</v>
      </c>
      <c r="S21" s="139">
        <f>R21/$R$9</f>
        <v>0.011707000670993577</v>
      </c>
      <c r="T21" s="138">
        <v>2172.111</v>
      </c>
      <c r="U21" s="136">
        <v>3417.48</v>
      </c>
      <c r="V21" s="137"/>
      <c r="W21" s="136"/>
      <c r="X21" s="135">
        <f>SUM(T21:W21)</f>
        <v>5589.591</v>
      </c>
      <c r="Y21" s="134">
        <f>IF(ISERROR(R21/X21-1),"         /0",IF(R21/X21&gt;5,"  *  ",(R21/X21-1)))</f>
        <v>0.023661122969462323</v>
      </c>
    </row>
    <row r="22" spans="1:25" ht="19.5" customHeight="1">
      <c r="A22" s="142" t="s">
        <v>220</v>
      </c>
      <c r="B22" s="140">
        <v>797.871</v>
      </c>
      <c r="C22" s="136">
        <v>9.41</v>
      </c>
      <c r="D22" s="137">
        <v>0</v>
      </c>
      <c r="E22" s="136">
        <v>0</v>
      </c>
      <c r="F22" s="135">
        <f>SUM(B22:E22)</f>
        <v>807.281</v>
      </c>
      <c r="G22" s="139">
        <f>F22/$F$9</f>
        <v>0.0155920049702448</v>
      </c>
      <c r="H22" s="138">
        <v>965.3990000000001</v>
      </c>
      <c r="I22" s="136">
        <v>38.38400000000001</v>
      </c>
      <c r="J22" s="137"/>
      <c r="K22" s="136"/>
      <c r="L22" s="135">
        <f>SUM(H22:K22)</f>
        <v>1003.7830000000001</v>
      </c>
      <c r="M22" s="141">
        <f>IF(ISERROR(F22/L22-1),"         /0",(F22/L22-1))</f>
        <v>-0.19576143449331196</v>
      </c>
      <c r="N22" s="140">
        <v>8356.567999999997</v>
      </c>
      <c r="O22" s="136">
        <v>301.76099999999985</v>
      </c>
      <c r="P22" s="137"/>
      <c r="Q22" s="136"/>
      <c r="R22" s="135">
        <f>SUM(N22:Q22)</f>
        <v>8658.328999999998</v>
      </c>
      <c r="S22" s="139">
        <f>R22/$R$9</f>
        <v>0.01771509504058447</v>
      </c>
      <c r="T22" s="138">
        <v>9088.553</v>
      </c>
      <c r="U22" s="136">
        <v>1375.7609999999997</v>
      </c>
      <c r="V22" s="137"/>
      <c r="W22" s="136"/>
      <c r="X22" s="135">
        <f>SUM(T22:W22)</f>
        <v>10464.314</v>
      </c>
      <c r="Y22" s="134">
        <f>IF(ISERROR(R22/X22-1),"         /0",IF(R22/X22&gt;5,"  *  ",(R22/X22-1)))</f>
        <v>-0.17258513075964677</v>
      </c>
    </row>
    <row r="23" spans="1:25" ht="19.5" customHeight="1">
      <c r="A23" s="142" t="s">
        <v>166</v>
      </c>
      <c r="B23" s="140">
        <v>564.952</v>
      </c>
      <c r="C23" s="136">
        <v>187.58700000000002</v>
      </c>
      <c r="D23" s="137">
        <v>0</v>
      </c>
      <c r="E23" s="136">
        <v>0</v>
      </c>
      <c r="F23" s="135">
        <f t="shared" si="0"/>
        <v>752.539</v>
      </c>
      <c r="G23" s="139">
        <f t="shared" si="1"/>
        <v>0.014534705794268727</v>
      </c>
      <c r="H23" s="138">
        <v>293.02799999999996</v>
      </c>
      <c r="I23" s="136">
        <v>140.01500000000001</v>
      </c>
      <c r="J23" s="137"/>
      <c r="K23" s="136"/>
      <c r="L23" s="135">
        <f t="shared" si="2"/>
        <v>433.043</v>
      </c>
      <c r="M23" s="141">
        <f t="shared" si="3"/>
        <v>0.7377927827028725</v>
      </c>
      <c r="N23" s="140">
        <v>3766.949</v>
      </c>
      <c r="O23" s="136">
        <v>1475.29</v>
      </c>
      <c r="P23" s="137"/>
      <c r="Q23" s="136"/>
      <c r="R23" s="135">
        <f t="shared" si="4"/>
        <v>5242.239</v>
      </c>
      <c r="S23" s="139">
        <f t="shared" si="5"/>
        <v>0.01072571417769624</v>
      </c>
      <c r="T23" s="138">
        <v>2682.3410000000003</v>
      </c>
      <c r="U23" s="136">
        <v>1453.4360000000004</v>
      </c>
      <c r="V23" s="137">
        <v>0</v>
      </c>
      <c r="W23" s="136">
        <v>0</v>
      </c>
      <c r="X23" s="135">
        <f t="shared" si="6"/>
        <v>4135.777000000001</v>
      </c>
      <c r="Y23" s="134">
        <f t="shared" si="7"/>
        <v>0.2675342505168916</v>
      </c>
    </row>
    <row r="24" spans="1:25" ht="19.5" customHeight="1">
      <c r="A24" s="142" t="s">
        <v>211</v>
      </c>
      <c r="B24" s="140">
        <v>0</v>
      </c>
      <c r="C24" s="136">
        <v>0</v>
      </c>
      <c r="D24" s="137">
        <v>670.4430000000001</v>
      </c>
      <c r="E24" s="136">
        <v>65.243</v>
      </c>
      <c r="F24" s="135">
        <f t="shared" si="0"/>
        <v>735.6860000000001</v>
      </c>
      <c r="G24" s="139">
        <f t="shared" si="1"/>
        <v>0.014209203200049945</v>
      </c>
      <c r="H24" s="138">
        <v>0</v>
      </c>
      <c r="I24" s="136">
        <v>0</v>
      </c>
      <c r="J24" s="137"/>
      <c r="K24" s="136"/>
      <c r="L24" s="135">
        <f t="shared" si="2"/>
        <v>0</v>
      </c>
      <c r="M24" s="141" t="str">
        <f t="shared" si="3"/>
        <v>         /0</v>
      </c>
      <c r="N24" s="140">
        <v>0</v>
      </c>
      <c r="O24" s="136">
        <v>0.3</v>
      </c>
      <c r="P24" s="137">
        <v>1085.484</v>
      </c>
      <c r="Q24" s="136">
        <v>249.05600000000004</v>
      </c>
      <c r="R24" s="135">
        <f t="shared" si="4"/>
        <v>1334.84</v>
      </c>
      <c r="S24" s="139">
        <f t="shared" si="5"/>
        <v>0.0027311063675189264</v>
      </c>
      <c r="T24" s="138">
        <v>0</v>
      </c>
      <c r="U24" s="136">
        <v>0</v>
      </c>
      <c r="V24" s="137"/>
      <c r="W24" s="136"/>
      <c r="X24" s="135">
        <f t="shared" si="6"/>
        <v>0</v>
      </c>
      <c r="Y24" s="134" t="str">
        <f t="shared" si="7"/>
        <v>         /0</v>
      </c>
    </row>
    <row r="25" spans="1:25" ht="19.5" customHeight="1">
      <c r="A25" s="142" t="s">
        <v>221</v>
      </c>
      <c r="B25" s="140">
        <v>302.69</v>
      </c>
      <c r="C25" s="136">
        <v>345.179</v>
      </c>
      <c r="D25" s="137">
        <v>0</v>
      </c>
      <c r="E25" s="136">
        <v>0</v>
      </c>
      <c r="F25" s="135">
        <f t="shared" si="0"/>
        <v>647.8689999999999</v>
      </c>
      <c r="G25" s="139">
        <f t="shared" si="1"/>
        <v>0.012513086110124638</v>
      </c>
      <c r="H25" s="138">
        <v>326.599</v>
      </c>
      <c r="I25" s="136">
        <v>359.844</v>
      </c>
      <c r="J25" s="137"/>
      <c r="K25" s="136"/>
      <c r="L25" s="135">
        <f t="shared" si="2"/>
        <v>686.443</v>
      </c>
      <c r="M25" s="141">
        <f t="shared" si="3"/>
        <v>-0.056194032133767946</v>
      </c>
      <c r="N25" s="140">
        <v>3189.3780000000006</v>
      </c>
      <c r="O25" s="136">
        <v>3353.715</v>
      </c>
      <c r="P25" s="137"/>
      <c r="Q25" s="136"/>
      <c r="R25" s="135">
        <f t="shared" si="4"/>
        <v>6543.093000000001</v>
      </c>
      <c r="S25" s="139">
        <f t="shared" si="5"/>
        <v>0.01338728458509523</v>
      </c>
      <c r="T25" s="138">
        <v>2708.929</v>
      </c>
      <c r="U25" s="136">
        <v>1784.015</v>
      </c>
      <c r="V25" s="137"/>
      <c r="W25" s="136"/>
      <c r="X25" s="135">
        <f t="shared" si="6"/>
        <v>4492.944</v>
      </c>
      <c r="Y25" s="134">
        <f t="shared" si="7"/>
        <v>0.4563041515763384</v>
      </c>
    </row>
    <row r="26" spans="1:25" ht="19.5" customHeight="1">
      <c r="A26" s="142" t="s">
        <v>177</v>
      </c>
      <c r="B26" s="140">
        <v>432.977</v>
      </c>
      <c r="C26" s="136">
        <v>194.11599999999999</v>
      </c>
      <c r="D26" s="137">
        <v>0</v>
      </c>
      <c r="E26" s="136">
        <v>0</v>
      </c>
      <c r="F26" s="135">
        <f t="shared" si="0"/>
        <v>627.093</v>
      </c>
      <c r="G26" s="139">
        <f t="shared" si="1"/>
        <v>0.012111813820473568</v>
      </c>
      <c r="H26" s="138">
        <v>351.469</v>
      </c>
      <c r="I26" s="136">
        <v>319.599</v>
      </c>
      <c r="J26" s="137"/>
      <c r="K26" s="136"/>
      <c r="L26" s="135">
        <f t="shared" si="2"/>
        <v>671.068</v>
      </c>
      <c r="M26" s="141">
        <f t="shared" si="3"/>
        <v>-0.06552987178646574</v>
      </c>
      <c r="N26" s="140">
        <v>4486.831999999999</v>
      </c>
      <c r="O26" s="136">
        <v>2849.248</v>
      </c>
      <c r="P26" s="137"/>
      <c r="Q26" s="136"/>
      <c r="R26" s="135">
        <f t="shared" si="4"/>
        <v>7336.08</v>
      </c>
      <c r="S26" s="139">
        <f t="shared" si="5"/>
        <v>0.015009750082877533</v>
      </c>
      <c r="T26" s="138">
        <v>4341.043000000001</v>
      </c>
      <c r="U26" s="136">
        <v>2343.524</v>
      </c>
      <c r="V26" s="137"/>
      <c r="W26" s="136"/>
      <c r="X26" s="135">
        <f t="shared" si="6"/>
        <v>6684.567000000001</v>
      </c>
      <c r="Y26" s="134">
        <f t="shared" si="7"/>
        <v>0.09746525092799563</v>
      </c>
    </row>
    <row r="27" spans="1:25" ht="19.5" customHeight="1">
      <c r="A27" s="142" t="s">
        <v>222</v>
      </c>
      <c r="B27" s="140">
        <v>463.333</v>
      </c>
      <c r="C27" s="136">
        <v>72.08</v>
      </c>
      <c r="D27" s="137">
        <v>0</v>
      </c>
      <c r="E27" s="136">
        <v>0</v>
      </c>
      <c r="F27" s="135">
        <f t="shared" si="0"/>
        <v>535.413</v>
      </c>
      <c r="G27" s="139">
        <f t="shared" si="1"/>
        <v>0.01034108588847462</v>
      </c>
      <c r="H27" s="138">
        <v>1267.754</v>
      </c>
      <c r="I27" s="136">
        <v>136.926</v>
      </c>
      <c r="J27" s="137"/>
      <c r="K27" s="136"/>
      <c r="L27" s="135">
        <f t="shared" si="2"/>
        <v>1404.6799999999998</v>
      </c>
      <c r="M27" s="141">
        <f t="shared" si="3"/>
        <v>-0.6188363185921348</v>
      </c>
      <c r="N27" s="140">
        <v>6658.842</v>
      </c>
      <c r="O27" s="136">
        <v>1214.7199999999998</v>
      </c>
      <c r="P27" s="137">
        <v>610.775</v>
      </c>
      <c r="Q27" s="136">
        <v>5.879</v>
      </c>
      <c r="R27" s="135">
        <f t="shared" si="4"/>
        <v>8490.216</v>
      </c>
      <c r="S27" s="139">
        <f t="shared" si="5"/>
        <v>0.017371132854282965</v>
      </c>
      <c r="T27" s="138">
        <v>7321.013</v>
      </c>
      <c r="U27" s="136">
        <v>3586.074</v>
      </c>
      <c r="V27" s="137">
        <v>184.829</v>
      </c>
      <c r="W27" s="136">
        <v>8.03</v>
      </c>
      <c r="X27" s="135">
        <f t="shared" si="6"/>
        <v>11099.946</v>
      </c>
      <c r="Y27" s="134">
        <f t="shared" si="7"/>
        <v>-0.23511195459869805</v>
      </c>
    </row>
    <row r="28" spans="1:25" ht="19.5" customHeight="1">
      <c r="A28" s="142" t="s">
        <v>223</v>
      </c>
      <c r="B28" s="140">
        <v>197.499</v>
      </c>
      <c r="C28" s="136">
        <v>259.116</v>
      </c>
      <c r="D28" s="137">
        <v>0</v>
      </c>
      <c r="E28" s="136">
        <v>0</v>
      </c>
      <c r="F28" s="135">
        <f>SUM(B28:E28)</f>
        <v>456.615</v>
      </c>
      <c r="G28" s="139">
        <f>F28/$F$9</f>
        <v>0.008819163772575262</v>
      </c>
      <c r="H28" s="138">
        <v>174.762</v>
      </c>
      <c r="I28" s="136">
        <v>224.516</v>
      </c>
      <c r="J28" s="137"/>
      <c r="K28" s="136"/>
      <c r="L28" s="135">
        <f>SUM(H28:K28)</f>
        <v>399.278</v>
      </c>
      <c r="M28" s="141">
        <f aca="true" t="shared" si="8" ref="M28:M34">IF(ISERROR(F28/L28-1),"         /0",(F28/L28-1))</f>
        <v>0.14360170107043202</v>
      </c>
      <c r="N28" s="140">
        <v>2263.374</v>
      </c>
      <c r="O28" s="136">
        <v>1836.985</v>
      </c>
      <c r="P28" s="137"/>
      <c r="Q28" s="136"/>
      <c r="R28" s="135">
        <f>SUM(N28:Q28)</f>
        <v>4100.3589999999995</v>
      </c>
      <c r="S28" s="139">
        <f>R28/$R$9</f>
        <v>0.008389407400147986</v>
      </c>
      <c r="T28" s="138">
        <v>3989.8259999999996</v>
      </c>
      <c r="U28" s="136">
        <v>2629.8849999999998</v>
      </c>
      <c r="V28" s="137"/>
      <c r="W28" s="136"/>
      <c r="X28" s="135">
        <f>SUM(T28:W28)</f>
        <v>6619.710999999999</v>
      </c>
      <c r="Y28" s="134">
        <f>IF(ISERROR(R28/X28-1),"         /0",IF(R28/X28&gt;5,"  *  ",(R28/X28-1)))</f>
        <v>-0.3805833819633516</v>
      </c>
    </row>
    <row r="29" spans="1:25" ht="19.5" customHeight="1">
      <c r="A29" s="142" t="s">
        <v>194</v>
      </c>
      <c r="B29" s="140">
        <v>109.732</v>
      </c>
      <c r="C29" s="136">
        <v>305.64300000000003</v>
      </c>
      <c r="D29" s="137">
        <v>0</v>
      </c>
      <c r="E29" s="136">
        <v>0</v>
      </c>
      <c r="F29" s="135">
        <f aca="true" t="shared" si="9" ref="F29:F34">SUM(B29:E29)</f>
        <v>415.375</v>
      </c>
      <c r="G29" s="139">
        <f aca="true" t="shared" si="10" ref="G29:G34">F29/$F$9</f>
        <v>0.008022645230738038</v>
      </c>
      <c r="H29" s="138">
        <v>184.56199999999998</v>
      </c>
      <c r="I29" s="136">
        <v>328.647</v>
      </c>
      <c r="J29" s="137"/>
      <c r="K29" s="136"/>
      <c r="L29" s="135">
        <f aca="true" t="shared" si="11" ref="L29:L34">SUM(H29:K29)</f>
        <v>513.209</v>
      </c>
      <c r="M29" s="141">
        <f t="shared" si="8"/>
        <v>-0.1906318868141439</v>
      </c>
      <c r="N29" s="140">
        <v>1066.104</v>
      </c>
      <c r="O29" s="136">
        <v>2811.255</v>
      </c>
      <c r="P29" s="137"/>
      <c r="Q29" s="136"/>
      <c r="R29" s="135">
        <f aca="true" t="shared" si="12" ref="R29:R34">SUM(N29:Q29)</f>
        <v>3877.3590000000004</v>
      </c>
      <c r="S29" s="139">
        <f aca="true" t="shared" si="13" ref="S29:S34">R29/$R$9</f>
        <v>0.007933145436199707</v>
      </c>
      <c r="T29" s="138">
        <v>1331.7199999999998</v>
      </c>
      <c r="U29" s="136">
        <v>2887.3269999999998</v>
      </c>
      <c r="V29" s="137"/>
      <c r="W29" s="136"/>
      <c r="X29" s="135">
        <f aca="true" t="shared" si="14" ref="X29:X34">SUM(T29:W29)</f>
        <v>4219.047</v>
      </c>
      <c r="Y29" s="134">
        <f aca="true" t="shared" si="15" ref="Y29:Y34">IF(ISERROR(R29/X29-1),"         /0",IF(R29/X29&gt;5,"  *  ",(R29/X29-1)))</f>
        <v>-0.08098700962563332</v>
      </c>
    </row>
    <row r="30" spans="1:25" ht="19.5" customHeight="1">
      <c r="A30" s="142" t="s">
        <v>224</v>
      </c>
      <c r="B30" s="140">
        <v>333.511</v>
      </c>
      <c r="C30" s="136">
        <v>70.116</v>
      </c>
      <c r="D30" s="137">
        <v>0</v>
      </c>
      <c r="E30" s="136">
        <v>0</v>
      </c>
      <c r="F30" s="135">
        <f t="shared" si="9"/>
        <v>403.627</v>
      </c>
      <c r="G30" s="139">
        <f t="shared" si="10"/>
        <v>0.007795741743116707</v>
      </c>
      <c r="H30" s="138">
        <v>203.07</v>
      </c>
      <c r="I30" s="136">
        <v>4.755</v>
      </c>
      <c r="J30" s="137"/>
      <c r="K30" s="136"/>
      <c r="L30" s="135">
        <f t="shared" si="11"/>
        <v>207.825</v>
      </c>
      <c r="M30" s="141">
        <f t="shared" si="8"/>
        <v>0.9421484421989657</v>
      </c>
      <c r="N30" s="140">
        <v>1463.858</v>
      </c>
      <c r="O30" s="136">
        <v>380.477</v>
      </c>
      <c r="P30" s="137"/>
      <c r="Q30" s="136"/>
      <c r="R30" s="135">
        <f t="shared" si="12"/>
        <v>1844.335</v>
      </c>
      <c r="S30" s="139">
        <f t="shared" si="13"/>
        <v>0.0037735421940742107</v>
      </c>
      <c r="T30" s="138">
        <v>203.07</v>
      </c>
      <c r="U30" s="136">
        <v>4.755</v>
      </c>
      <c r="V30" s="137"/>
      <c r="W30" s="136"/>
      <c r="X30" s="135">
        <f t="shared" si="14"/>
        <v>207.825</v>
      </c>
      <c r="Y30" s="134" t="str">
        <f t="shared" si="15"/>
        <v>  *  </v>
      </c>
    </row>
    <row r="31" spans="1:25" ht="19.5" customHeight="1">
      <c r="A31" s="142" t="s">
        <v>183</v>
      </c>
      <c r="B31" s="140">
        <v>128.85000000000002</v>
      </c>
      <c r="C31" s="136">
        <v>263.359</v>
      </c>
      <c r="D31" s="137">
        <v>0</v>
      </c>
      <c r="E31" s="136">
        <v>0</v>
      </c>
      <c r="F31" s="135">
        <f t="shared" si="9"/>
        <v>392.209</v>
      </c>
      <c r="G31" s="139">
        <f t="shared" si="10"/>
        <v>0.007575211948967885</v>
      </c>
      <c r="H31" s="138">
        <v>185.42000000000002</v>
      </c>
      <c r="I31" s="136">
        <v>261.502</v>
      </c>
      <c r="J31" s="137"/>
      <c r="K31" s="136"/>
      <c r="L31" s="135">
        <f t="shared" si="11"/>
        <v>446.922</v>
      </c>
      <c r="M31" s="141">
        <f t="shared" si="8"/>
        <v>-0.12242180962226079</v>
      </c>
      <c r="N31" s="140">
        <v>1417.414</v>
      </c>
      <c r="O31" s="136">
        <v>2324.636</v>
      </c>
      <c r="P31" s="137"/>
      <c r="Q31" s="136"/>
      <c r="R31" s="135">
        <f t="shared" si="12"/>
        <v>3742.05</v>
      </c>
      <c r="S31" s="139">
        <f t="shared" si="13"/>
        <v>0.007656300817007431</v>
      </c>
      <c r="T31" s="138">
        <v>1217.833</v>
      </c>
      <c r="U31" s="136">
        <v>2294.364</v>
      </c>
      <c r="V31" s="137"/>
      <c r="W31" s="136"/>
      <c r="X31" s="135">
        <f t="shared" si="14"/>
        <v>3512.197</v>
      </c>
      <c r="Y31" s="134">
        <f t="shared" si="15"/>
        <v>0.06544422194996469</v>
      </c>
    </row>
    <row r="32" spans="1:25" ht="19.5" customHeight="1">
      <c r="A32" s="142" t="s">
        <v>225</v>
      </c>
      <c r="B32" s="140">
        <v>199.799</v>
      </c>
      <c r="C32" s="136">
        <v>0</v>
      </c>
      <c r="D32" s="137">
        <v>0</v>
      </c>
      <c r="E32" s="136">
        <v>101.032</v>
      </c>
      <c r="F32" s="135">
        <f t="shared" si="9"/>
        <v>300.831</v>
      </c>
      <c r="G32" s="139">
        <f t="shared" si="10"/>
        <v>0.005810316912207415</v>
      </c>
      <c r="H32" s="138">
        <v>599.703</v>
      </c>
      <c r="I32" s="136">
        <v>5.011</v>
      </c>
      <c r="J32" s="137">
        <v>86.732</v>
      </c>
      <c r="K32" s="136">
        <v>75.036</v>
      </c>
      <c r="L32" s="135">
        <f t="shared" si="11"/>
        <v>766.482</v>
      </c>
      <c r="M32" s="141">
        <f t="shared" si="8"/>
        <v>-0.6075172019695179</v>
      </c>
      <c r="N32" s="140">
        <v>4312.069</v>
      </c>
      <c r="O32" s="136">
        <v>315.426</v>
      </c>
      <c r="P32" s="137">
        <v>56.745</v>
      </c>
      <c r="Q32" s="136">
        <v>701.874</v>
      </c>
      <c r="R32" s="135">
        <f t="shared" si="12"/>
        <v>5386.1140000000005</v>
      </c>
      <c r="S32" s="139">
        <f t="shared" si="13"/>
        <v>0.011020084985153904</v>
      </c>
      <c r="T32" s="138">
        <v>7509.413000000001</v>
      </c>
      <c r="U32" s="136">
        <v>1500.9560000000001</v>
      </c>
      <c r="V32" s="137">
        <v>86.732</v>
      </c>
      <c r="W32" s="136">
        <v>1008.9639999999998</v>
      </c>
      <c r="X32" s="135">
        <f t="shared" si="14"/>
        <v>10106.065000000002</v>
      </c>
      <c r="Y32" s="134">
        <f t="shared" si="15"/>
        <v>-0.46704142512441793</v>
      </c>
    </row>
    <row r="33" spans="1:25" ht="19.5" customHeight="1">
      <c r="A33" s="142" t="s">
        <v>203</v>
      </c>
      <c r="B33" s="140">
        <v>155.599</v>
      </c>
      <c r="C33" s="136">
        <v>120.084</v>
      </c>
      <c r="D33" s="137">
        <v>0</v>
      </c>
      <c r="E33" s="136">
        <v>0</v>
      </c>
      <c r="F33" s="135">
        <f t="shared" si="9"/>
        <v>275.683</v>
      </c>
      <c r="G33" s="139">
        <f t="shared" si="10"/>
        <v>0.005324602841156918</v>
      </c>
      <c r="H33" s="138">
        <v>102.14699999999999</v>
      </c>
      <c r="I33" s="136">
        <v>128.026</v>
      </c>
      <c r="J33" s="137"/>
      <c r="K33" s="136"/>
      <c r="L33" s="135">
        <f t="shared" si="11"/>
        <v>230.173</v>
      </c>
      <c r="M33" s="141">
        <f t="shared" si="8"/>
        <v>0.1977208447559009</v>
      </c>
      <c r="N33" s="140">
        <v>966.5319999999999</v>
      </c>
      <c r="O33" s="136">
        <v>982.848</v>
      </c>
      <c r="P33" s="137"/>
      <c r="Q33" s="136"/>
      <c r="R33" s="135">
        <f t="shared" si="12"/>
        <v>1949.3799999999999</v>
      </c>
      <c r="S33" s="139">
        <f t="shared" si="13"/>
        <v>0.0039884661313071565</v>
      </c>
      <c r="T33" s="138">
        <v>1038.9299999999998</v>
      </c>
      <c r="U33" s="136">
        <v>1147.57</v>
      </c>
      <c r="V33" s="137"/>
      <c r="W33" s="136"/>
      <c r="X33" s="135">
        <f t="shared" si="14"/>
        <v>2186.5</v>
      </c>
      <c r="Y33" s="134">
        <f t="shared" si="15"/>
        <v>-0.10844729018980115</v>
      </c>
    </row>
    <row r="34" spans="1:25" ht="19.5" customHeight="1">
      <c r="A34" s="142" t="s">
        <v>226</v>
      </c>
      <c r="B34" s="140">
        <v>147.652</v>
      </c>
      <c r="C34" s="136">
        <v>120.84700000000001</v>
      </c>
      <c r="D34" s="137">
        <v>0</v>
      </c>
      <c r="E34" s="136">
        <v>0</v>
      </c>
      <c r="F34" s="135">
        <f t="shared" si="9"/>
        <v>268.499</v>
      </c>
      <c r="G34" s="139">
        <f t="shared" si="10"/>
        <v>0.005185849465682655</v>
      </c>
      <c r="H34" s="138"/>
      <c r="I34" s="136"/>
      <c r="J34" s="137"/>
      <c r="K34" s="136"/>
      <c r="L34" s="135">
        <f t="shared" si="11"/>
        <v>0</v>
      </c>
      <c r="M34" s="141" t="str">
        <f t="shared" si="8"/>
        <v>         /0</v>
      </c>
      <c r="N34" s="140">
        <v>937.5150000000001</v>
      </c>
      <c r="O34" s="136">
        <v>929.3979999999999</v>
      </c>
      <c r="P34" s="137"/>
      <c r="Q34" s="136"/>
      <c r="R34" s="135">
        <f t="shared" si="12"/>
        <v>1866.913</v>
      </c>
      <c r="S34" s="139">
        <f t="shared" si="13"/>
        <v>0.0038197371834106423</v>
      </c>
      <c r="T34" s="138"/>
      <c r="U34" s="136"/>
      <c r="V34" s="137"/>
      <c r="W34" s="136"/>
      <c r="X34" s="135">
        <f t="shared" si="14"/>
        <v>0</v>
      </c>
      <c r="Y34" s="134" t="str">
        <f t="shared" si="15"/>
        <v>         /0</v>
      </c>
    </row>
    <row r="35" spans="1:25" ht="19.5" customHeight="1">
      <c r="A35" s="142" t="s">
        <v>195</v>
      </c>
      <c r="B35" s="140">
        <v>14.81</v>
      </c>
      <c r="C35" s="136">
        <v>246.657</v>
      </c>
      <c r="D35" s="137">
        <v>0</v>
      </c>
      <c r="E35" s="136">
        <v>0</v>
      </c>
      <c r="F35" s="135">
        <f aca="true" t="shared" si="16" ref="F35:F41">SUM(B35:E35)</f>
        <v>261.467</v>
      </c>
      <c r="G35" s="139">
        <f aca="true" t="shared" si="17" ref="G35:G41">F35/$F$9</f>
        <v>0.005050031852050274</v>
      </c>
      <c r="H35" s="138">
        <v>7.376</v>
      </c>
      <c r="I35" s="136">
        <v>258.76099999999997</v>
      </c>
      <c r="J35" s="137"/>
      <c r="K35" s="136"/>
      <c r="L35" s="135">
        <f aca="true" t="shared" si="18" ref="L35:L41">SUM(H35:K35)</f>
        <v>266.13699999999994</v>
      </c>
      <c r="M35" s="141">
        <f aca="true" t="shared" si="19" ref="M35:M41">IF(ISERROR(F35/L35-1),"         /0",(F35/L35-1))</f>
        <v>-0.017547353430751644</v>
      </c>
      <c r="N35" s="140">
        <v>121.47400000000002</v>
      </c>
      <c r="O35" s="136">
        <v>2142.204</v>
      </c>
      <c r="P35" s="137"/>
      <c r="Q35" s="136"/>
      <c r="R35" s="135">
        <f aca="true" t="shared" si="20" ref="R35:R41">SUM(N35:Q35)</f>
        <v>2263.6780000000003</v>
      </c>
      <c r="S35" s="139">
        <f aca="true" t="shared" si="21" ref="S35:S41">R35/$R$9</f>
        <v>0.004631525426127858</v>
      </c>
      <c r="T35" s="138">
        <v>84.71600000000001</v>
      </c>
      <c r="U35" s="136">
        <v>2114.452</v>
      </c>
      <c r="V35" s="137"/>
      <c r="W35" s="136"/>
      <c r="X35" s="135">
        <f aca="true" t="shared" si="22" ref="X35:X41">SUM(T35:W35)</f>
        <v>2199.168</v>
      </c>
      <c r="Y35" s="134">
        <f aca="true" t="shared" si="23" ref="Y35:Y41">IF(ISERROR(R35/X35-1),"         /0",IF(R35/X35&gt;5,"  *  ",(R35/X35-1)))</f>
        <v>0.02933382079040814</v>
      </c>
    </row>
    <row r="36" spans="1:25" ht="19.5" customHeight="1">
      <c r="A36" s="142" t="s">
        <v>185</v>
      </c>
      <c r="B36" s="140">
        <v>138.174</v>
      </c>
      <c r="C36" s="136">
        <v>104.92099999999999</v>
      </c>
      <c r="D36" s="137">
        <v>0</v>
      </c>
      <c r="E36" s="136">
        <v>0</v>
      </c>
      <c r="F36" s="135">
        <f>SUM(B36:E36)</f>
        <v>243.095</v>
      </c>
      <c r="G36" s="139">
        <f>F36/$F$9</f>
        <v>0.004695190953635302</v>
      </c>
      <c r="H36" s="138">
        <v>144.82399999999998</v>
      </c>
      <c r="I36" s="136">
        <v>241.29500000000002</v>
      </c>
      <c r="J36" s="137"/>
      <c r="K36" s="136"/>
      <c r="L36" s="135">
        <f>SUM(H36:K36)</f>
        <v>386.119</v>
      </c>
      <c r="M36" s="141">
        <f>IF(ISERROR(F36/L36-1),"         /0",(F36/L36-1))</f>
        <v>-0.37041430232648487</v>
      </c>
      <c r="N36" s="140">
        <v>1369.3290000000002</v>
      </c>
      <c r="O36" s="136">
        <v>898.4739999999997</v>
      </c>
      <c r="P36" s="137">
        <v>0.04</v>
      </c>
      <c r="Q36" s="136">
        <v>0.03</v>
      </c>
      <c r="R36" s="135">
        <f>SUM(N36:Q36)</f>
        <v>2267.873</v>
      </c>
      <c r="S36" s="139">
        <f>R36/$R$9</f>
        <v>0.004640108470696301</v>
      </c>
      <c r="T36" s="138">
        <v>1176.1930000000002</v>
      </c>
      <c r="U36" s="136">
        <v>1033.808</v>
      </c>
      <c r="V36" s="137">
        <v>0</v>
      </c>
      <c r="W36" s="136">
        <v>0</v>
      </c>
      <c r="X36" s="135">
        <f>SUM(T36:W36)</f>
        <v>2210.001</v>
      </c>
      <c r="Y36" s="134">
        <f>IF(ISERROR(R36/X36-1),"         /0",IF(R36/X36&gt;5,"  *  ",(R36/X36-1)))</f>
        <v>0.02618641349031048</v>
      </c>
    </row>
    <row r="37" spans="1:25" ht="19.5" customHeight="1">
      <c r="A37" s="142" t="s">
        <v>184</v>
      </c>
      <c r="B37" s="140">
        <v>173.11000000000007</v>
      </c>
      <c r="C37" s="136">
        <v>42.328</v>
      </c>
      <c r="D37" s="137">
        <v>0</v>
      </c>
      <c r="E37" s="136">
        <v>0</v>
      </c>
      <c r="F37" s="135">
        <f t="shared" si="16"/>
        <v>215.43800000000007</v>
      </c>
      <c r="G37" s="139">
        <f t="shared" si="17"/>
        <v>0.004161017497971092</v>
      </c>
      <c r="H37" s="138">
        <v>300.9819999999998</v>
      </c>
      <c r="I37" s="136">
        <v>135.88000000000002</v>
      </c>
      <c r="J37" s="137"/>
      <c r="K37" s="136"/>
      <c r="L37" s="135">
        <f t="shared" si="18"/>
        <v>436.86199999999985</v>
      </c>
      <c r="M37" s="141">
        <f t="shared" si="19"/>
        <v>-0.5068511337676425</v>
      </c>
      <c r="N37" s="140">
        <v>2414.118000000001</v>
      </c>
      <c r="O37" s="136">
        <v>1081.543</v>
      </c>
      <c r="P37" s="137"/>
      <c r="Q37" s="136"/>
      <c r="R37" s="135">
        <f t="shared" si="20"/>
        <v>3495.661000000001</v>
      </c>
      <c r="S37" s="139">
        <f t="shared" si="21"/>
        <v>0.007152184543306749</v>
      </c>
      <c r="T37" s="138">
        <v>2573.892999999999</v>
      </c>
      <c r="U37" s="136">
        <v>1277.9080000000001</v>
      </c>
      <c r="V37" s="137"/>
      <c r="W37" s="136"/>
      <c r="X37" s="135">
        <f t="shared" si="22"/>
        <v>3851.8009999999995</v>
      </c>
      <c r="Y37" s="134">
        <f t="shared" si="23"/>
        <v>-0.09246064373522889</v>
      </c>
    </row>
    <row r="38" spans="1:25" ht="19.5" customHeight="1">
      <c r="A38" s="142" t="s">
        <v>227</v>
      </c>
      <c r="B38" s="140">
        <v>102.084</v>
      </c>
      <c r="C38" s="136">
        <v>57.202</v>
      </c>
      <c r="D38" s="137">
        <v>0</v>
      </c>
      <c r="E38" s="136">
        <v>0</v>
      </c>
      <c r="F38" s="135">
        <f t="shared" si="16"/>
        <v>159.286</v>
      </c>
      <c r="G38" s="139">
        <f t="shared" si="17"/>
        <v>0.003076485268067022</v>
      </c>
      <c r="H38" s="138">
        <v>105.844</v>
      </c>
      <c r="I38" s="136">
        <v>88.072</v>
      </c>
      <c r="J38" s="137"/>
      <c r="K38" s="136"/>
      <c r="L38" s="135">
        <f t="shared" si="18"/>
        <v>193.916</v>
      </c>
      <c r="M38" s="141">
        <f t="shared" si="19"/>
        <v>-0.1785824790115308</v>
      </c>
      <c r="N38" s="140">
        <v>159.023</v>
      </c>
      <c r="O38" s="136">
        <v>94.424</v>
      </c>
      <c r="P38" s="137">
        <v>593.9079999999999</v>
      </c>
      <c r="Q38" s="136">
        <v>494.60900000000004</v>
      </c>
      <c r="R38" s="135">
        <f t="shared" si="20"/>
        <v>1341.964</v>
      </c>
      <c r="S38" s="139">
        <f t="shared" si="21"/>
        <v>0.0027456821981519646</v>
      </c>
      <c r="T38" s="138">
        <v>180.927</v>
      </c>
      <c r="U38" s="136">
        <v>153.666</v>
      </c>
      <c r="V38" s="137">
        <v>245.699</v>
      </c>
      <c r="W38" s="136">
        <v>265.086</v>
      </c>
      <c r="X38" s="135">
        <f t="shared" si="22"/>
        <v>845.3779999999999</v>
      </c>
      <c r="Y38" s="134">
        <f t="shared" si="23"/>
        <v>0.5874129679267737</v>
      </c>
    </row>
    <row r="39" spans="1:25" ht="19.5" customHeight="1">
      <c r="A39" s="142" t="s">
        <v>187</v>
      </c>
      <c r="B39" s="140">
        <v>103.826</v>
      </c>
      <c r="C39" s="136">
        <v>25.991</v>
      </c>
      <c r="D39" s="137">
        <v>0</v>
      </c>
      <c r="E39" s="136">
        <v>0</v>
      </c>
      <c r="F39" s="135">
        <f t="shared" si="16"/>
        <v>129.817</v>
      </c>
      <c r="G39" s="139">
        <f t="shared" si="17"/>
        <v>0.002507314440971941</v>
      </c>
      <c r="H39" s="138">
        <v>84.714</v>
      </c>
      <c r="I39" s="136">
        <v>72.752</v>
      </c>
      <c r="J39" s="137"/>
      <c r="K39" s="136"/>
      <c r="L39" s="135">
        <f t="shared" si="18"/>
        <v>157.466</v>
      </c>
      <c r="M39" s="141">
        <f t="shared" si="19"/>
        <v>-0.17558711086837797</v>
      </c>
      <c r="N39" s="140">
        <v>1006.2899999999998</v>
      </c>
      <c r="O39" s="136">
        <v>372.7930000000001</v>
      </c>
      <c r="P39" s="137">
        <v>0.224</v>
      </c>
      <c r="Q39" s="136">
        <v>0.246</v>
      </c>
      <c r="R39" s="135">
        <f t="shared" si="20"/>
        <v>1379.553</v>
      </c>
      <c r="S39" s="139">
        <f t="shared" si="21"/>
        <v>0.00282258996031722</v>
      </c>
      <c r="T39" s="138">
        <v>862.674</v>
      </c>
      <c r="U39" s="136">
        <v>437.35100000000006</v>
      </c>
      <c r="V39" s="137">
        <v>1.249</v>
      </c>
      <c r="W39" s="136">
        <v>1.363</v>
      </c>
      <c r="X39" s="135">
        <f t="shared" si="22"/>
        <v>1302.6370000000002</v>
      </c>
      <c r="Y39" s="134">
        <f t="shared" si="23"/>
        <v>0.059046380534254705</v>
      </c>
    </row>
    <row r="40" spans="1:25" ht="19.5" customHeight="1">
      <c r="A40" s="142" t="s">
        <v>189</v>
      </c>
      <c r="B40" s="140">
        <v>98.841</v>
      </c>
      <c r="C40" s="136">
        <v>9.159999999999998</v>
      </c>
      <c r="D40" s="137">
        <v>0</v>
      </c>
      <c r="E40" s="136">
        <v>0</v>
      </c>
      <c r="F40" s="135">
        <f t="shared" si="16"/>
        <v>108.00099999999999</v>
      </c>
      <c r="G40" s="139">
        <f t="shared" si="17"/>
        <v>0.002085955359771144</v>
      </c>
      <c r="H40" s="138">
        <v>102.31699999999996</v>
      </c>
      <c r="I40" s="136">
        <v>28.448</v>
      </c>
      <c r="J40" s="137"/>
      <c r="K40" s="136"/>
      <c r="L40" s="135">
        <f t="shared" si="18"/>
        <v>130.76499999999996</v>
      </c>
      <c r="M40" s="141">
        <f t="shared" si="19"/>
        <v>-0.17408327916491395</v>
      </c>
      <c r="N40" s="140">
        <v>891.5200000000002</v>
      </c>
      <c r="O40" s="136">
        <v>127.491</v>
      </c>
      <c r="P40" s="137">
        <v>0</v>
      </c>
      <c r="Q40" s="136">
        <v>0</v>
      </c>
      <c r="R40" s="135">
        <f t="shared" si="20"/>
        <v>1019.0110000000002</v>
      </c>
      <c r="S40" s="139">
        <f t="shared" si="21"/>
        <v>0.002084914619483855</v>
      </c>
      <c r="T40" s="138">
        <v>914.2990000000008</v>
      </c>
      <c r="U40" s="136">
        <v>170.548</v>
      </c>
      <c r="V40" s="137">
        <v>0</v>
      </c>
      <c r="W40" s="136"/>
      <c r="X40" s="135">
        <f t="shared" si="22"/>
        <v>1084.8470000000007</v>
      </c>
      <c r="Y40" s="134">
        <f t="shared" si="23"/>
        <v>-0.06068689870553212</v>
      </c>
    </row>
    <row r="41" spans="1:25" ht="19.5" customHeight="1">
      <c r="A41" s="142" t="s">
        <v>206</v>
      </c>
      <c r="B41" s="140">
        <v>0</v>
      </c>
      <c r="C41" s="136">
        <v>106.851</v>
      </c>
      <c r="D41" s="137">
        <v>0</v>
      </c>
      <c r="E41" s="136">
        <v>0</v>
      </c>
      <c r="F41" s="135">
        <f t="shared" si="16"/>
        <v>106.851</v>
      </c>
      <c r="G41" s="139">
        <f t="shared" si="17"/>
        <v>0.002063744003730581</v>
      </c>
      <c r="H41" s="138">
        <v>70.926</v>
      </c>
      <c r="I41" s="136">
        <v>116.739</v>
      </c>
      <c r="J41" s="137"/>
      <c r="K41" s="136"/>
      <c r="L41" s="135">
        <f t="shared" si="18"/>
        <v>187.66500000000002</v>
      </c>
      <c r="M41" s="141">
        <f t="shared" si="19"/>
        <v>-0.4306290464391336</v>
      </c>
      <c r="N41" s="140">
        <v>389.45599999999996</v>
      </c>
      <c r="O41" s="136">
        <v>914.1160000000001</v>
      </c>
      <c r="P41" s="137"/>
      <c r="Q41" s="136"/>
      <c r="R41" s="135">
        <f t="shared" si="20"/>
        <v>1303.5720000000001</v>
      </c>
      <c r="S41" s="139">
        <f t="shared" si="21"/>
        <v>0.0026671314837129413</v>
      </c>
      <c r="T41" s="138">
        <v>468.17400000000004</v>
      </c>
      <c r="U41" s="136">
        <v>705.763</v>
      </c>
      <c r="V41" s="137"/>
      <c r="W41" s="136"/>
      <c r="X41" s="135">
        <f t="shared" si="22"/>
        <v>1173.9370000000001</v>
      </c>
      <c r="Y41" s="134">
        <f t="shared" si="23"/>
        <v>0.11042756127458286</v>
      </c>
    </row>
    <row r="42" spans="1:25" ht="19.5" customHeight="1">
      <c r="A42" s="142" t="s">
        <v>212</v>
      </c>
      <c r="B42" s="140">
        <v>85.779</v>
      </c>
      <c r="C42" s="136">
        <v>18.469</v>
      </c>
      <c r="D42" s="137">
        <v>0</v>
      </c>
      <c r="E42" s="136">
        <v>0</v>
      </c>
      <c r="F42" s="135">
        <f aca="true" t="shared" si="24" ref="F42:F47">SUM(B42:E42)</f>
        <v>104.24799999999999</v>
      </c>
      <c r="G42" s="139">
        <f aca="true" t="shared" si="25" ref="G42:G47">F42/$F$9</f>
        <v>0.0020134690821883333</v>
      </c>
      <c r="H42" s="138">
        <v>51.677</v>
      </c>
      <c r="I42" s="136">
        <v>29.356</v>
      </c>
      <c r="J42" s="137"/>
      <c r="K42" s="136"/>
      <c r="L42" s="135">
        <f aca="true" t="shared" si="26" ref="L42:L47">SUM(H42:K42)</f>
        <v>81.033</v>
      </c>
      <c r="M42" s="141">
        <f aca="true" t="shared" si="27" ref="M42:M47">IF(ISERROR(F42/L42-1),"         /0",(F42/L42-1))</f>
        <v>0.28648822084829617</v>
      </c>
      <c r="N42" s="140">
        <v>709.1990000000002</v>
      </c>
      <c r="O42" s="136">
        <v>170.057</v>
      </c>
      <c r="P42" s="137"/>
      <c r="Q42" s="136"/>
      <c r="R42" s="135">
        <f aca="true" t="shared" si="28" ref="R42:R47">SUM(N42:Q42)</f>
        <v>879.2560000000002</v>
      </c>
      <c r="S42" s="139">
        <f aca="true" t="shared" si="29" ref="S42:S47">R42/$R$9</f>
        <v>0.0017989734052614708</v>
      </c>
      <c r="T42" s="138">
        <v>645.913</v>
      </c>
      <c r="U42" s="136">
        <v>214.506</v>
      </c>
      <c r="V42" s="137">
        <v>0</v>
      </c>
      <c r="W42" s="136">
        <v>0</v>
      </c>
      <c r="X42" s="135">
        <f aca="true" t="shared" si="30" ref="X42:X47">SUM(T42:W42)</f>
        <v>860.419</v>
      </c>
      <c r="Y42" s="134">
        <f aca="true" t="shared" si="31" ref="Y42:Y47">IF(ISERROR(R42/X42-1),"         /0",IF(R42/X42&gt;5,"  *  ",(R42/X42-1)))</f>
        <v>0.021892821985567856</v>
      </c>
    </row>
    <row r="43" spans="1:25" ht="19.5" customHeight="1">
      <c r="A43" s="142" t="s">
        <v>196</v>
      </c>
      <c r="B43" s="140">
        <v>88.377</v>
      </c>
      <c r="C43" s="136">
        <v>13.166</v>
      </c>
      <c r="D43" s="137">
        <v>0</v>
      </c>
      <c r="E43" s="136">
        <v>0</v>
      </c>
      <c r="F43" s="135">
        <f t="shared" si="24"/>
        <v>101.54299999999999</v>
      </c>
      <c r="G43" s="139">
        <f t="shared" si="25"/>
        <v>0.0019612241099364013</v>
      </c>
      <c r="H43" s="138">
        <v>79.841</v>
      </c>
      <c r="I43" s="136">
        <v>53.95</v>
      </c>
      <c r="J43" s="137"/>
      <c r="K43" s="136"/>
      <c r="L43" s="135">
        <f t="shared" si="26"/>
        <v>133.791</v>
      </c>
      <c r="M43" s="141">
        <f t="shared" si="27"/>
        <v>-0.24103265541030416</v>
      </c>
      <c r="N43" s="140">
        <v>702.0190000000001</v>
      </c>
      <c r="O43" s="136">
        <v>179.07700000000003</v>
      </c>
      <c r="P43" s="137"/>
      <c r="Q43" s="136"/>
      <c r="R43" s="135">
        <f t="shared" si="28"/>
        <v>881.0960000000001</v>
      </c>
      <c r="S43" s="139">
        <f t="shared" si="29"/>
        <v>0.001802738077968488</v>
      </c>
      <c r="T43" s="138">
        <v>776.676</v>
      </c>
      <c r="U43" s="136">
        <v>205.77299999999997</v>
      </c>
      <c r="V43" s="137"/>
      <c r="W43" s="136"/>
      <c r="X43" s="135">
        <f t="shared" si="30"/>
        <v>982.4490000000001</v>
      </c>
      <c r="Y43" s="134">
        <f t="shared" si="31"/>
        <v>-0.10316362477848717</v>
      </c>
    </row>
    <row r="44" spans="1:25" ht="19.5" customHeight="1">
      <c r="A44" s="142" t="s">
        <v>205</v>
      </c>
      <c r="B44" s="140">
        <v>33.199</v>
      </c>
      <c r="C44" s="136">
        <v>49.95</v>
      </c>
      <c r="D44" s="137">
        <v>0</v>
      </c>
      <c r="E44" s="136">
        <v>0</v>
      </c>
      <c r="F44" s="135">
        <f t="shared" si="24"/>
        <v>83.149</v>
      </c>
      <c r="G44" s="139">
        <f t="shared" si="25"/>
        <v>0.0016059582986232613</v>
      </c>
      <c r="H44" s="138">
        <v>0</v>
      </c>
      <c r="I44" s="136">
        <v>0</v>
      </c>
      <c r="J44" s="137"/>
      <c r="K44" s="136"/>
      <c r="L44" s="135">
        <f t="shared" si="26"/>
        <v>0</v>
      </c>
      <c r="M44" s="141" t="str">
        <f t="shared" si="27"/>
        <v>         /0</v>
      </c>
      <c r="N44" s="140">
        <v>140.02999999999997</v>
      </c>
      <c r="O44" s="136">
        <v>158.741</v>
      </c>
      <c r="P44" s="137"/>
      <c r="Q44" s="136"/>
      <c r="R44" s="135">
        <f t="shared" si="28"/>
        <v>298.77099999999996</v>
      </c>
      <c r="S44" s="139">
        <f t="shared" si="29"/>
        <v>0.0006112907768196916</v>
      </c>
      <c r="T44" s="138">
        <v>0</v>
      </c>
      <c r="U44" s="136">
        <v>0</v>
      </c>
      <c r="V44" s="137">
        <v>0</v>
      </c>
      <c r="W44" s="136">
        <v>0</v>
      </c>
      <c r="X44" s="135">
        <f t="shared" si="30"/>
        <v>0</v>
      </c>
      <c r="Y44" s="134" t="str">
        <f t="shared" si="31"/>
        <v>         /0</v>
      </c>
    </row>
    <row r="45" spans="1:25" ht="19.5" customHeight="1">
      <c r="A45" s="142" t="s">
        <v>193</v>
      </c>
      <c r="B45" s="140">
        <v>70.681</v>
      </c>
      <c r="C45" s="136">
        <v>12.324</v>
      </c>
      <c r="D45" s="137">
        <v>0</v>
      </c>
      <c r="E45" s="136">
        <v>0</v>
      </c>
      <c r="F45" s="135">
        <f t="shared" si="24"/>
        <v>83.005</v>
      </c>
      <c r="G45" s="139">
        <f t="shared" si="25"/>
        <v>0.00160317705056253</v>
      </c>
      <c r="H45" s="138">
        <v>39.473</v>
      </c>
      <c r="I45" s="136">
        <v>22.098</v>
      </c>
      <c r="J45" s="137"/>
      <c r="K45" s="136"/>
      <c r="L45" s="135">
        <f t="shared" si="26"/>
        <v>61.571</v>
      </c>
      <c r="M45" s="141">
        <f t="shared" si="27"/>
        <v>0.34811843237887974</v>
      </c>
      <c r="N45" s="140">
        <v>475.50899999999996</v>
      </c>
      <c r="O45" s="136">
        <v>120.90200000000002</v>
      </c>
      <c r="P45" s="137"/>
      <c r="Q45" s="136"/>
      <c r="R45" s="135">
        <f t="shared" si="28"/>
        <v>596.411</v>
      </c>
      <c r="S45" s="139">
        <f t="shared" si="29"/>
        <v>0.001220267507535233</v>
      </c>
      <c r="T45" s="138">
        <v>310.96200000000005</v>
      </c>
      <c r="U45" s="136">
        <v>183.897</v>
      </c>
      <c r="V45" s="137"/>
      <c r="W45" s="136"/>
      <c r="X45" s="135">
        <f t="shared" si="30"/>
        <v>494.85900000000004</v>
      </c>
      <c r="Y45" s="134">
        <f t="shared" si="31"/>
        <v>0.20521401045550336</v>
      </c>
    </row>
    <row r="46" spans="1:25" ht="19.5" customHeight="1">
      <c r="A46" s="142" t="s">
        <v>209</v>
      </c>
      <c r="B46" s="140">
        <v>37.211</v>
      </c>
      <c r="C46" s="136">
        <v>41.976</v>
      </c>
      <c r="D46" s="137">
        <v>0</v>
      </c>
      <c r="E46" s="136">
        <v>0</v>
      </c>
      <c r="F46" s="135">
        <f t="shared" si="24"/>
        <v>79.187</v>
      </c>
      <c r="G46" s="139">
        <f t="shared" si="25"/>
        <v>0.0015294353485078617</v>
      </c>
      <c r="H46" s="138">
        <v>57.646</v>
      </c>
      <c r="I46" s="136">
        <v>51.947</v>
      </c>
      <c r="J46" s="137"/>
      <c r="K46" s="136"/>
      <c r="L46" s="135">
        <f t="shared" si="26"/>
        <v>109.593</v>
      </c>
      <c r="M46" s="141">
        <f t="shared" si="27"/>
        <v>-0.277444727309226</v>
      </c>
      <c r="N46" s="140">
        <v>366.475</v>
      </c>
      <c r="O46" s="136">
        <v>367.10299999999995</v>
      </c>
      <c r="P46" s="137"/>
      <c r="Q46" s="136"/>
      <c r="R46" s="135">
        <f t="shared" si="28"/>
        <v>733.578</v>
      </c>
      <c r="S46" s="139">
        <f t="shared" si="29"/>
        <v>0.0015009136277544866</v>
      </c>
      <c r="T46" s="138">
        <v>114.869</v>
      </c>
      <c r="U46" s="136">
        <v>205.767</v>
      </c>
      <c r="V46" s="137"/>
      <c r="W46" s="136"/>
      <c r="X46" s="135">
        <f t="shared" si="30"/>
        <v>320.63599999999997</v>
      </c>
      <c r="Y46" s="134">
        <f t="shared" si="31"/>
        <v>1.2878840803902247</v>
      </c>
    </row>
    <row r="47" spans="1:25" ht="19.5" customHeight="1" thickBot="1">
      <c r="A47" s="133" t="s">
        <v>175</v>
      </c>
      <c r="B47" s="131">
        <v>161.95000000000002</v>
      </c>
      <c r="C47" s="127">
        <v>52.395</v>
      </c>
      <c r="D47" s="128">
        <v>23.004</v>
      </c>
      <c r="E47" s="127">
        <v>20.816</v>
      </c>
      <c r="F47" s="126">
        <f t="shared" si="24"/>
        <v>258.165</v>
      </c>
      <c r="G47" s="130">
        <f t="shared" si="25"/>
        <v>0.004986256288879894</v>
      </c>
      <c r="H47" s="129">
        <v>2139.244</v>
      </c>
      <c r="I47" s="127">
        <v>182.90800000000002</v>
      </c>
      <c r="J47" s="128">
        <v>23.815</v>
      </c>
      <c r="K47" s="127">
        <v>2.4610000000000003</v>
      </c>
      <c r="L47" s="126">
        <f t="shared" si="26"/>
        <v>2348.428</v>
      </c>
      <c r="M47" s="132">
        <f t="shared" si="27"/>
        <v>-0.8900690163803191</v>
      </c>
      <c r="N47" s="131">
        <v>12447.454999999998</v>
      </c>
      <c r="O47" s="127">
        <v>736.1650000000001</v>
      </c>
      <c r="P47" s="128">
        <v>269.595</v>
      </c>
      <c r="Q47" s="127">
        <v>74.17999999999999</v>
      </c>
      <c r="R47" s="126">
        <f t="shared" si="28"/>
        <v>13527.394999999999</v>
      </c>
      <c r="S47" s="130">
        <f t="shared" si="29"/>
        <v>0.02767729062692434</v>
      </c>
      <c r="T47" s="129">
        <v>16832.971999999998</v>
      </c>
      <c r="U47" s="127">
        <v>1948.798</v>
      </c>
      <c r="V47" s="128">
        <v>4694.159</v>
      </c>
      <c r="W47" s="127">
        <v>4027.6330000000003</v>
      </c>
      <c r="X47" s="126">
        <f t="shared" si="30"/>
        <v>27503.561999999998</v>
      </c>
      <c r="Y47" s="125">
        <f t="shared" si="31"/>
        <v>-0.5081584341693632</v>
      </c>
    </row>
    <row r="48" ht="14.25" thickTop="1">
      <c r="A48" s="116" t="s">
        <v>43</v>
      </c>
    </row>
    <row r="49" ht="13.5">
      <c r="A49" s="116" t="s">
        <v>42</v>
      </c>
    </row>
    <row r="50" ht="13.5">
      <c r="A50" s="123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8:Y65536 M48:M65536 Y3 M3">
    <cfRule type="cellIs" priority="9" dxfId="101" operator="lessThan" stopIfTrue="1">
      <formula>0</formula>
    </cfRule>
  </conditionalFormatting>
  <conditionalFormatting sqref="Y9:Y47 M9:M47">
    <cfRule type="cellIs" priority="10" dxfId="101" operator="lessThan">
      <formula>0</formula>
    </cfRule>
    <cfRule type="cellIs" priority="11" dxfId="103" operator="greaterThanOrEqual" stopIfTrue="1">
      <formula>0</formula>
    </cfRule>
  </conditionalFormatting>
  <conditionalFormatting sqref="G7:G8">
    <cfRule type="cellIs" priority="5" dxfId="101" operator="lessThan" stopIfTrue="1">
      <formula>0</formula>
    </cfRule>
  </conditionalFormatting>
  <conditionalFormatting sqref="S7:S8">
    <cfRule type="cellIs" priority="4" dxfId="101" operator="lessThan" stopIfTrue="1">
      <formula>0</formula>
    </cfRule>
  </conditionalFormatting>
  <conditionalFormatting sqref="M5 Y5 Y7:Y8 M7:M8">
    <cfRule type="cellIs" priority="6" dxfId="101" operator="lessThan" stopIfTrue="1">
      <formula>0</formula>
    </cfRule>
  </conditionalFormatting>
  <conditionalFormatting sqref="M6 Y6">
    <cfRule type="cellIs" priority="3" dxfId="101" operator="lessThan" stopIfTrue="1">
      <formula>0</formula>
    </cfRule>
  </conditionalFormatting>
  <conditionalFormatting sqref="G6">
    <cfRule type="cellIs" priority="2" dxfId="101" operator="lessThan" stopIfTrue="1">
      <formula>0</formula>
    </cfRule>
  </conditionalFormatting>
  <conditionalFormatting sqref="S6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0"/>
  <sheetViews>
    <sheetView showGridLines="0" zoomScale="88" zoomScaleNormal="88" zoomScalePageLayoutView="0" workbookViewId="0" topLeftCell="A1">
      <selection activeCell="N9" sqref="N9:O58"/>
    </sheetView>
  </sheetViews>
  <sheetFormatPr defaultColWidth="9.140625" defaultRowHeight="15"/>
  <cols>
    <col min="1" max="1" width="15.8515625" style="170" customWidth="1"/>
    <col min="2" max="2" width="12.28125" style="170" customWidth="1"/>
    <col min="3" max="3" width="11.57421875" style="170" customWidth="1"/>
    <col min="4" max="4" width="11.421875" style="170" bestFit="1" customWidth="1"/>
    <col min="5" max="5" width="10.28125" style="170" bestFit="1" customWidth="1"/>
    <col min="6" max="6" width="11.421875" style="170" bestFit="1" customWidth="1"/>
    <col min="7" max="7" width="11.421875" style="170" customWidth="1"/>
    <col min="8" max="8" width="11.421875" style="170" bestFit="1" customWidth="1"/>
    <col min="9" max="9" width="9.00390625" style="170" customWidth="1"/>
    <col min="10" max="10" width="12.8515625" style="170" customWidth="1"/>
    <col min="11" max="11" width="11.421875" style="170" customWidth="1"/>
    <col min="12" max="12" width="12.421875" style="170" bestFit="1" customWidth="1"/>
    <col min="13" max="13" width="10.57421875" style="170" customWidth="1"/>
    <col min="14" max="14" width="12.57421875" style="170" bestFit="1" customWidth="1"/>
    <col min="15" max="15" width="11.421875" style="170" customWidth="1"/>
    <col min="16" max="16" width="12.421875" style="170" bestFit="1" customWidth="1"/>
    <col min="17" max="17" width="9.140625" style="170" customWidth="1"/>
    <col min="18" max="16384" width="9.140625" style="170" customWidth="1"/>
  </cols>
  <sheetData>
    <row r="1" spans="14:17" ht="18.75" thickBot="1">
      <c r="N1" s="547" t="s">
        <v>28</v>
      </c>
      <c r="O1" s="548"/>
      <c r="P1" s="548"/>
      <c r="Q1" s="549"/>
    </row>
    <row r="2" ht="3.75" customHeight="1" thickBot="1"/>
    <row r="3" spans="1:17" ht="24" customHeight="1" thickTop="1">
      <c r="A3" s="626" t="s">
        <v>51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8"/>
    </row>
    <row r="4" spans="1:17" ht="18.75" customHeight="1" thickBot="1">
      <c r="A4" s="618" t="s">
        <v>38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20"/>
    </row>
    <row r="5" spans="1:17" s="428" customFormat="1" ht="20.25" customHeight="1" thickBot="1">
      <c r="A5" s="615" t="s">
        <v>141</v>
      </c>
      <c r="B5" s="621" t="s">
        <v>36</v>
      </c>
      <c r="C5" s="622"/>
      <c r="D5" s="622"/>
      <c r="E5" s="622"/>
      <c r="F5" s="623"/>
      <c r="G5" s="623"/>
      <c r="H5" s="623"/>
      <c r="I5" s="624"/>
      <c r="J5" s="622" t="s">
        <v>35</v>
      </c>
      <c r="K5" s="622"/>
      <c r="L5" s="622"/>
      <c r="M5" s="622"/>
      <c r="N5" s="622"/>
      <c r="O5" s="622"/>
      <c r="P5" s="622"/>
      <c r="Q5" s="625"/>
    </row>
    <row r="6" spans="1:17" s="459" customFormat="1" ht="28.5" customHeight="1" thickBot="1">
      <c r="A6" s="616"/>
      <c r="B6" s="561" t="s">
        <v>155</v>
      </c>
      <c r="C6" s="562"/>
      <c r="D6" s="563"/>
      <c r="E6" s="569" t="s">
        <v>34</v>
      </c>
      <c r="F6" s="561" t="s">
        <v>156</v>
      </c>
      <c r="G6" s="562"/>
      <c r="H6" s="563"/>
      <c r="I6" s="571" t="s">
        <v>33</v>
      </c>
      <c r="J6" s="561" t="s">
        <v>157</v>
      </c>
      <c r="K6" s="562"/>
      <c r="L6" s="563"/>
      <c r="M6" s="569" t="s">
        <v>34</v>
      </c>
      <c r="N6" s="561" t="s">
        <v>158</v>
      </c>
      <c r="O6" s="562"/>
      <c r="P6" s="563"/>
      <c r="Q6" s="569" t="s">
        <v>33</v>
      </c>
    </row>
    <row r="7" spans="1:17" s="194" customFormat="1" ht="22.5" customHeight="1" thickBot="1">
      <c r="A7" s="617"/>
      <c r="B7" s="114" t="s">
        <v>22</v>
      </c>
      <c r="C7" s="111" t="s">
        <v>21</v>
      </c>
      <c r="D7" s="111" t="s">
        <v>17</v>
      </c>
      <c r="E7" s="570"/>
      <c r="F7" s="114" t="s">
        <v>22</v>
      </c>
      <c r="G7" s="112" t="s">
        <v>21</v>
      </c>
      <c r="H7" s="111" t="s">
        <v>17</v>
      </c>
      <c r="I7" s="572"/>
      <c r="J7" s="114" t="s">
        <v>22</v>
      </c>
      <c r="K7" s="111" t="s">
        <v>21</v>
      </c>
      <c r="L7" s="112" t="s">
        <v>17</v>
      </c>
      <c r="M7" s="570"/>
      <c r="N7" s="113" t="s">
        <v>22</v>
      </c>
      <c r="O7" s="112" t="s">
        <v>21</v>
      </c>
      <c r="P7" s="111" t="s">
        <v>17</v>
      </c>
      <c r="Q7" s="570"/>
    </row>
    <row r="8" spans="1:17" s="186" customFormat="1" ht="18" customHeight="1" thickBot="1">
      <c r="A8" s="193" t="s">
        <v>50</v>
      </c>
      <c r="B8" s="192">
        <f>SUM(B9:B58)</f>
        <v>1950282</v>
      </c>
      <c r="C8" s="188">
        <f>SUM(C9:C58)</f>
        <v>68838</v>
      </c>
      <c r="D8" s="188">
        <f>C8+B8</f>
        <v>2019120</v>
      </c>
      <c r="E8" s="189">
        <f>D8/$D$8</f>
        <v>1</v>
      </c>
      <c r="F8" s="188">
        <f>SUM(F9:F58)</f>
        <v>1868616</v>
      </c>
      <c r="G8" s="188">
        <f>SUM(G9:G58)</f>
        <v>79080</v>
      </c>
      <c r="H8" s="188">
        <f aca="true" t="shared" si="0" ref="H8:H58">G8+F8</f>
        <v>1947696</v>
      </c>
      <c r="I8" s="191">
        <f>(D8/H8-1)</f>
        <v>0.036671020528870946</v>
      </c>
      <c r="J8" s="190">
        <f>SUM(J9:J58)</f>
        <v>18333751</v>
      </c>
      <c r="K8" s="188">
        <f>SUM(K9:K58)</f>
        <v>651759</v>
      </c>
      <c r="L8" s="188">
        <f aca="true" t="shared" si="1" ref="L8:L58">K8+J8</f>
        <v>18985510</v>
      </c>
      <c r="M8" s="189">
        <f>(L8/$L$8)</f>
        <v>1</v>
      </c>
      <c r="N8" s="188">
        <f>SUM(N9:N58)</f>
        <v>16484908</v>
      </c>
      <c r="O8" s="188">
        <f>SUM(O9:O58)</f>
        <v>733126</v>
      </c>
      <c r="P8" s="188">
        <f aca="true" t="shared" si="2" ref="P8:P58">O8+N8</f>
        <v>17218034</v>
      </c>
      <c r="Q8" s="187">
        <f>(L8/P8-1)</f>
        <v>0.10265260249805519</v>
      </c>
    </row>
    <row r="9" spans="1:17" s="171" customFormat="1" ht="18" customHeight="1" thickTop="1">
      <c r="A9" s="482" t="s">
        <v>228</v>
      </c>
      <c r="B9" s="483">
        <v>242816</v>
      </c>
      <c r="C9" s="484">
        <v>83</v>
      </c>
      <c r="D9" s="484">
        <f aca="true" t="shared" si="3" ref="D9:D58">C9+B9</f>
        <v>242899</v>
      </c>
      <c r="E9" s="485">
        <f>D9/$D$8</f>
        <v>0.12029943737866002</v>
      </c>
      <c r="F9" s="486">
        <v>263555</v>
      </c>
      <c r="G9" s="484">
        <v>60</v>
      </c>
      <c r="H9" s="484">
        <f t="shared" si="0"/>
        <v>263615</v>
      </c>
      <c r="I9" s="487">
        <f>(D9/H9-1)</f>
        <v>-0.07858429907251108</v>
      </c>
      <c r="J9" s="486">
        <v>2321516</v>
      </c>
      <c r="K9" s="484">
        <v>679</v>
      </c>
      <c r="L9" s="484">
        <f t="shared" si="1"/>
        <v>2322195</v>
      </c>
      <c r="M9" s="487">
        <f>(L9/$L$8)</f>
        <v>0.12231407004605091</v>
      </c>
      <c r="N9" s="486">
        <v>2335968</v>
      </c>
      <c r="O9" s="484">
        <v>851</v>
      </c>
      <c r="P9" s="484">
        <f t="shared" si="2"/>
        <v>2336819</v>
      </c>
      <c r="Q9" s="488">
        <f>(L9/P9-1)</f>
        <v>-0.006258079894078228</v>
      </c>
    </row>
    <row r="10" spans="1:17" s="171" customFormat="1" ht="18" customHeight="1">
      <c r="A10" s="489" t="s">
        <v>229</v>
      </c>
      <c r="B10" s="490">
        <v>195767</v>
      </c>
      <c r="C10" s="491">
        <v>758</v>
      </c>
      <c r="D10" s="491">
        <f t="shared" si="3"/>
        <v>196525</v>
      </c>
      <c r="E10" s="492">
        <f>D10/$D$8</f>
        <v>0.09733200602242562</v>
      </c>
      <c r="F10" s="493">
        <v>204156</v>
      </c>
      <c r="G10" s="491">
        <v>308</v>
      </c>
      <c r="H10" s="491">
        <f t="shared" si="0"/>
        <v>204464</v>
      </c>
      <c r="I10" s="494">
        <f>(D10/H10-1)</f>
        <v>-0.03882835120118944</v>
      </c>
      <c r="J10" s="493">
        <v>1844290</v>
      </c>
      <c r="K10" s="491">
        <v>1688</v>
      </c>
      <c r="L10" s="491">
        <f t="shared" si="1"/>
        <v>1845978</v>
      </c>
      <c r="M10" s="494">
        <f>(L10/$L$8)</f>
        <v>0.09723088818788644</v>
      </c>
      <c r="N10" s="493">
        <v>1780582</v>
      </c>
      <c r="O10" s="491">
        <v>1126</v>
      </c>
      <c r="P10" s="491">
        <f t="shared" si="2"/>
        <v>1781708</v>
      </c>
      <c r="Q10" s="495">
        <f>(L10/P10-1)</f>
        <v>0.036072128541826176</v>
      </c>
    </row>
    <row r="11" spans="1:17" s="171" customFormat="1" ht="18" customHeight="1">
      <c r="A11" s="489" t="s">
        <v>230</v>
      </c>
      <c r="B11" s="490">
        <v>170479</v>
      </c>
      <c r="C11" s="491">
        <v>389</v>
      </c>
      <c r="D11" s="491">
        <f t="shared" si="3"/>
        <v>170868</v>
      </c>
      <c r="E11" s="492">
        <f>D11/$D$8</f>
        <v>0.08462498514204207</v>
      </c>
      <c r="F11" s="493">
        <v>160077</v>
      </c>
      <c r="G11" s="491">
        <v>1205</v>
      </c>
      <c r="H11" s="491">
        <f t="shared" si="0"/>
        <v>161282</v>
      </c>
      <c r="I11" s="494">
        <f>(D11/H11-1)</f>
        <v>0.059436266911372604</v>
      </c>
      <c r="J11" s="493">
        <v>1608760</v>
      </c>
      <c r="K11" s="491">
        <v>4249</v>
      </c>
      <c r="L11" s="491">
        <f t="shared" si="1"/>
        <v>1613009</v>
      </c>
      <c r="M11" s="494">
        <f>(L11/$L$8)</f>
        <v>0.08496000370809106</v>
      </c>
      <c r="N11" s="493">
        <v>1428335</v>
      </c>
      <c r="O11" s="491">
        <v>5597</v>
      </c>
      <c r="P11" s="491">
        <f t="shared" si="2"/>
        <v>1433932</v>
      </c>
      <c r="Q11" s="495">
        <f>(L11/P11-1)</f>
        <v>0.12488528047355096</v>
      </c>
    </row>
    <row r="12" spans="1:17" s="171" customFormat="1" ht="18" customHeight="1">
      <c r="A12" s="489" t="s">
        <v>231</v>
      </c>
      <c r="B12" s="490">
        <v>141651</v>
      </c>
      <c r="C12" s="491">
        <v>1479</v>
      </c>
      <c r="D12" s="491">
        <f t="shared" si="3"/>
        <v>143130</v>
      </c>
      <c r="E12" s="492">
        <f>D12/$D$8</f>
        <v>0.07088731724711755</v>
      </c>
      <c r="F12" s="493">
        <v>126147</v>
      </c>
      <c r="G12" s="491">
        <v>856</v>
      </c>
      <c r="H12" s="491">
        <f>G12+F12</f>
        <v>127003</v>
      </c>
      <c r="I12" s="494">
        <f>(D12/H12-1)</f>
        <v>0.12698125241136027</v>
      </c>
      <c r="J12" s="493">
        <v>1326230</v>
      </c>
      <c r="K12" s="491">
        <v>4332</v>
      </c>
      <c r="L12" s="491">
        <f>K12+J12</f>
        <v>1330562</v>
      </c>
      <c r="M12" s="494">
        <f>(L12/$L$8)</f>
        <v>0.0700830264765076</v>
      </c>
      <c r="N12" s="493">
        <v>1085267</v>
      </c>
      <c r="O12" s="491">
        <v>4705</v>
      </c>
      <c r="P12" s="491">
        <f>O12+N12</f>
        <v>1089972</v>
      </c>
      <c r="Q12" s="495">
        <f>(L12/P12-1)</f>
        <v>0.22073044078196502</v>
      </c>
    </row>
    <row r="13" spans="1:17" s="171" customFormat="1" ht="18" customHeight="1">
      <c r="A13" s="489" t="s">
        <v>232</v>
      </c>
      <c r="B13" s="490">
        <v>94090</v>
      </c>
      <c r="C13" s="491">
        <v>144</v>
      </c>
      <c r="D13" s="491">
        <f t="shared" si="3"/>
        <v>94234</v>
      </c>
      <c r="E13" s="492">
        <f aca="true" t="shared" si="4" ref="E13:E21">D13/$D$8</f>
        <v>0.0466708268948849</v>
      </c>
      <c r="F13" s="493">
        <v>96990</v>
      </c>
      <c r="G13" s="491">
        <v>85</v>
      </c>
      <c r="H13" s="491">
        <f aca="true" t="shared" si="5" ref="H13:H21">G13+F13</f>
        <v>97075</v>
      </c>
      <c r="I13" s="494">
        <f aca="true" t="shared" si="6" ref="I13:I21">(D13/H13-1)</f>
        <v>-0.029266031419005967</v>
      </c>
      <c r="J13" s="493">
        <v>914556</v>
      </c>
      <c r="K13" s="491">
        <v>1939</v>
      </c>
      <c r="L13" s="491">
        <f aca="true" t="shared" si="7" ref="L13:L21">K13+J13</f>
        <v>916495</v>
      </c>
      <c r="M13" s="494">
        <f aca="true" t="shared" si="8" ref="M13:M21">(L13/$L$8)</f>
        <v>0.048273393761874187</v>
      </c>
      <c r="N13" s="493">
        <v>814591</v>
      </c>
      <c r="O13" s="491">
        <v>1280</v>
      </c>
      <c r="P13" s="491">
        <f aca="true" t="shared" si="9" ref="P13:P21">O13+N13</f>
        <v>815871</v>
      </c>
      <c r="Q13" s="495">
        <f aca="true" t="shared" si="10" ref="Q13:Q21">(L13/P13-1)</f>
        <v>0.12333322302177674</v>
      </c>
    </row>
    <row r="14" spans="1:17" s="171" customFormat="1" ht="18" customHeight="1">
      <c r="A14" s="489" t="s">
        <v>233</v>
      </c>
      <c r="B14" s="490">
        <v>88294</v>
      </c>
      <c r="C14" s="491">
        <v>2</v>
      </c>
      <c r="D14" s="491">
        <f t="shared" si="3"/>
        <v>88296</v>
      </c>
      <c r="E14" s="492">
        <f t="shared" si="4"/>
        <v>0.043729941756804946</v>
      </c>
      <c r="F14" s="493">
        <v>82827</v>
      </c>
      <c r="G14" s="491">
        <v>791</v>
      </c>
      <c r="H14" s="491">
        <f t="shared" si="5"/>
        <v>83618</v>
      </c>
      <c r="I14" s="494">
        <f t="shared" si="6"/>
        <v>0.055944892248080524</v>
      </c>
      <c r="J14" s="493">
        <v>825075</v>
      </c>
      <c r="K14" s="491">
        <v>560</v>
      </c>
      <c r="L14" s="491">
        <f t="shared" si="7"/>
        <v>825635</v>
      </c>
      <c r="M14" s="494">
        <f t="shared" si="8"/>
        <v>0.04348763873080049</v>
      </c>
      <c r="N14" s="493">
        <v>667687</v>
      </c>
      <c r="O14" s="491">
        <v>6676</v>
      </c>
      <c r="P14" s="491">
        <f t="shared" si="9"/>
        <v>674363</v>
      </c>
      <c r="Q14" s="495">
        <f t="shared" si="10"/>
        <v>0.2243183567307221</v>
      </c>
    </row>
    <row r="15" spans="1:17" s="171" customFormat="1" ht="18" customHeight="1">
      <c r="A15" s="489" t="s">
        <v>234</v>
      </c>
      <c r="B15" s="490">
        <v>81182</v>
      </c>
      <c r="C15" s="491">
        <v>251</v>
      </c>
      <c r="D15" s="491">
        <f t="shared" si="3"/>
        <v>81433</v>
      </c>
      <c r="E15" s="492">
        <f t="shared" si="4"/>
        <v>0.04033093624945521</v>
      </c>
      <c r="F15" s="493">
        <v>72311</v>
      </c>
      <c r="G15" s="491">
        <v>552</v>
      </c>
      <c r="H15" s="491">
        <f t="shared" si="5"/>
        <v>72863</v>
      </c>
      <c r="I15" s="494">
        <f t="shared" si="6"/>
        <v>0.11761799541605478</v>
      </c>
      <c r="J15" s="493">
        <v>751581</v>
      </c>
      <c r="K15" s="491">
        <v>3216</v>
      </c>
      <c r="L15" s="491">
        <f t="shared" si="7"/>
        <v>754797</v>
      </c>
      <c r="M15" s="494">
        <f t="shared" si="8"/>
        <v>0.03975647743990022</v>
      </c>
      <c r="N15" s="493">
        <v>632768</v>
      </c>
      <c r="O15" s="491">
        <v>1549</v>
      </c>
      <c r="P15" s="491">
        <f t="shared" si="9"/>
        <v>634317</v>
      </c>
      <c r="Q15" s="495">
        <f t="shared" si="10"/>
        <v>0.18993657745259873</v>
      </c>
    </row>
    <row r="16" spans="1:17" s="171" customFormat="1" ht="18" customHeight="1">
      <c r="A16" s="489" t="s">
        <v>235</v>
      </c>
      <c r="B16" s="490">
        <v>67059</v>
      </c>
      <c r="C16" s="491">
        <v>13649</v>
      </c>
      <c r="D16" s="491">
        <f t="shared" si="3"/>
        <v>80708</v>
      </c>
      <c r="E16" s="492">
        <f t="shared" si="4"/>
        <v>0.03997186893300052</v>
      </c>
      <c r="F16" s="493">
        <v>49770</v>
      </c>
      <c r="G16" s="491">
        <v>14979</v>
      </c>
      <c r="H16" s="491">
        <f t="shared" si="5"/>
        <v>64749</v>
      </c>
      <c r="I16" s="494">
        <f t="shared" si="6"/>
        <v>0.24647484903241756</v>
      </c>
      <c r="J16" s="493">
        <v>606320</v>
      </c>
      <c r="K16" s="491">
        <v>131003</v>
      </c>
      <c r="L16" s="491">
        <f t="shared" si="7"/>
        <v>737323</v>
      </c>
      <c r="M16" s="494">
        <f t="shared" si="8"/>
        <v>0.03883609131384935</v>
      </c>
      <c r="N16" s="493">
        <v>424851</v>
      </c>
      <c r="O16" s="491">
        <v>117116</v>
      </c>
      <c r="P16" s="491">
        <f t="shared" si="9"/>
        <v>541967</v>
      </c>
      <c r="Q16" s="495">
        <f t="shared" si="10"/>
        <v>0.3604573710207448</v>
      </c>
    </row>
    <row r="17" spans="1:17" s="171" customFormat="1" ht="18" customHeight="1">
      <c r="A17" s="489" t="s">
        <v>236</v>
      </c>
      <c r="B17" s="490">
        <v>58223</v>
      </c>
      <c r="C17" s="491">
        <v>2</v>
      </c>
      <c r="D17" s="491">
        <f t="shared" si="3"/>
        <v>58225</v>
      </c>
      <c r="E17" s="492">
        <f t="shared" si="4"/>
        <v>0.028836820000792424</v>
      </c>
      <c r="F17" s="493">
        <v>64075</v>
      </c>
      <c r="G17" s="491">
        <v>43</v>
      </c>
      <c r="H17" s="491">
        <f t="shared" si="5"/>
        <v>64118</v>
      </c>
      <c r="I17" s="494">
        <f t="shared" si="6"/>
        <v>-0.0919086683926511</v>
      </c>
      <c r="J17" s="493">
        <v>620781</v>
      </c>
      <c r="K17" s="491">
        <v>190</v>
      </c>
      <c r="L17" s="491">
        <f t="shared" si="7"/>
        <v>620971</v>
      </c>
      <c r="M17" s="494">
        <f t="shared" si="8"/>
        <v>0.03270762808057303</v>
      </c>
      <c r="N17" s="493">
        <v>455924</v>
      </c>
      <c r="O17" s="491">
        <v>623</v>
      </c>
      <c r="P17" s="491">
        <f t="shared" si="9"/>
        <v>456547</v>
      </c>
      <c r="Q17" s="495">
        <f t="shared" si="10"/>
        <v>0.360146929012785</v>
      </c>
    </row>
    <row r="18" spans="1:17" s="171" customFormat="1" ht="18" customHeight="1">
      <c r="A18" s="489" t="s">
        <v>237</v>
      </c>
      <c r="B18" s="490">
        <v>51632</v>
      </c>
      <c r="C18" s="491">
        <v>5</v>
      </c>
      <c r="D18" s="491">
        <f t="shared" si="3"/>
        <v>51637</v>
      </c>
      <c r="E18" s="492">
        <f t="shared" si="4"/>
        <v>0.025574012441063432</v>
      </c>
      <c r="F18" s="493">
        <v>41425</v>
      </c>
      <c r="G18" s="491">
        <v>28</v>
      </c>
      <c r="H18" s="491">
        <f t="shared" si="5"/>
        <v>41453</v>
      </c>
      <c r="I18" s="494">
        <f t="shared" si="6"/>
        <v>0.2456758256338505</v>
      </c>
      <c r="J18" s="493">
        <v>472322</v>
      </c>
      <c r="K18" s="491">
        <v>517</v>
      </c>
      <c r="L18" s="491">
        <f t="shared" si="7"/>
        <v>472839</v>
      </c>
      <c r="M18" s="494">
        <f t="shared" si="8"/>
        <v>0.02490525669313071</v>
      </c>
      <c r="N18" s="493">
        <v>443327</v>
      </c>
      <c r="O18" s="491">
        <v>292</v>
      </c>
      <c r="P18" s="491">
        <f t="shared" si="9"/>
        <v>443619</v>
      </c>
      <c r="Q18" s="495">
        <f t="shared" si="10"/>
        <v>0.06586733210254736</v>
      </c>
    </row>
    <row r="19" spans="1:17" s="171" customFormat="1" ht="18" customHeight="1">
      <c r="A19" s="489" t="s">
        <v>238</v>
      </c>
      <c r="B19" s="490">
        <v>45512</v>
      </c>
      <c r="C19" s="491">
        <v>7</v>
      </c>
      <c r="D19" s="491">
        <f t="shared" si="3"/>
        <v>45519</v>
      </c>
      <c r="E19" s="492">
        <f t="shared" si="4"/>
        <v>0.0225439795554499</v>
      </c>
      <c r="F19" s="493">
        <v>45914</v>
      </c>
      <c r="G19" s="491">
        <v>15</v>
      </c>
      <c r="H19" s="491">
        <f t="shared" si="5"/>
        <v>45929</v>
      </c>
      <c r="I19" s="494">
        <f t="shared" si="6"/>
        <v>-0.00892682183369986</v>
      </c>
      <c r="J19" s="493">
        <v>431513</v>
      </c>
      <c r="K19" s="491">
        <v>368</v>
      </c>
      <c r="L19" s="491">
        <f t="shared" si="7"/>
        <v>431881</v>
      </c>
      <c r="M19" s="494">
        <f t="shared" si="8"/>
        <v>0.022747927235033456</v>
      </c>
      <c r="N19" s="493">
        <v>377287</v>
      </c>
      <c r="O19" s="491">
        <v>227</v>
      </c>
      <c r="P19" s="491">
        <f t="shared" si="9"/>
        <v>377514</v>
      </c>
      <c r="Q19" s="495">
        <f t="shared" si="10"/>
        <v>0.14401320215939006</v>
      </c>
    </row>
    <row r="20" spans="1:17" s="171" customFormat="1" ht="18" customHeight="1">
      <c r="A20" s="489" t="s">
        <v>239</v>
      </c>
      <c r="B20" s="490">
        <v>42840</v>
      </c>
      <c r="C20" s="491">
        <v>33</v>
      </c>
      <c r="D20" s="491">
        <f t="shared" si="3"/>
        <v>42873</v>
      </c>
      <c r="E20" s="492">
        <f t="shared" si="4"/>
        <v>0.02123350766670629</v>
      </c>
      <c r="F20" s="493">
        <v>40022</v>
      </c>
      <c r="G20" s="491">
        <v>39</v>
      </c>
      <c r="H20" s="491">
        <f t="shared" si="5"/>
        <v>40061</v>
      </c>
      <c r="I20" s="494">
        <f t="shared" si="6"/>
        <v>0.07019295574249274</v>
      </c>
      <c r="J20" s="493">
        <v>395377</v>
      </c>
      <c r="K20" s="491">
        <v>453</v>
      </c>
      <c r="L20" s="491">
        <f t="shared" si="7"/>
        <v>395830</v>
      </c>
      <c r="M20" s="494">
        <f t="shared" si="8"/>
        <v>0.020849058044793107</v>
      </c>
      <c r="N20" s="493">
        <v>396613</v>
      </c>
      <c r="O20" s="491">
        <v>169</v>
      </c>
      <c r="P20" s="491">
        <f t="shared" si="9"/>
        <v>396782</v>
      </c>
      <c r="Q20" s="495">
        <f t="shared" si="10"/>
        <v>-0.0023993023877091346</v>
      </c>
    </row>
    <row r="21" spans="1:17" s="171" customFormat="1" ht="18" customHeight="1">
      <c r="A21" s="489" t="s">
        <v>240</v>
      </c>
      <c r="B21" s="490">
        <v>32562</v>
      </c>
      <c r="C21" s="491">
        <v>493</v>
      </c>
      <c r="D21" s="491">
        <f t="shared" si="3"/>
        <v>33055</v>
      </c>
      <c r="E21" s="492">
        <f t="shared" si="4"/>
        <v>0.01637099330401363</v>
      </c>
      <c r="F21" s="493">
        <v>30784</v>
      </c>
      <c r="G21" s="491">
        <v>1408</v>
      </c>
      <c r="H21" s="491">
        <f t="shared" si="5"/>
        <v>32192</v>
      </c>
      <c r="I21" s="494">
        <f t="shared" si="6"/>
        <v>0.02680790258449295</v>
      </c>
      <c r="J21" s="493">
        <v>276366</v>
      </c>
      <c r="K21" s="491">
        <v>8722</v>
      </c>
      <c r="L21" s="491">
        <f t="shared" si="7"/>
        <v>285088</v>
      </c>
      <c r="M21" s="494">
        <f t="shared" si="8"/>
        <v>0.015016083318277992</v>
      </c>
      <c r="N21" s="493">
        <v>262238</v>
      </c>
      <c r="O21" s="491">
        <v>16228</v>
      </c>
      <c r="P21" s="491">
        <f t="shared" si="9"/>
        <v>278466</v>
      </c>
      <c r="Q21" s="495">
        <f t="shared" si="10"/>
        <v>0.023780281973382777</v>
      </c>
    </row>
    <row r="22" spans="1:17" s="171" customFormat="1" ht="18" customHeight="1">
      <c r="A22" s="489" t="s">
        <v>241</v>
      </c>
      <c r="B22" s="490">
        <v>31558</v>
      </c>
      <c r="C22" s="491">
        <v>12</v>
      </c>
      <c r="D22" s="491">
        <f t="shared" si="3"/>
        <v>31570</v>
      </c>
      <c r="E22" s="492">
        <f>D22/$D$8</f>
        <v>0.015635524386861603</v>
      </c>
      <c r="F22" s="493">
        <v>29378</v>
      </c>
      <c r="G22" s="491">
        <v>11</v>
      </c>
      <c r="H22" s="491">
        <f>G22+F22</f>
        <v>29389</v>
      </c>
      <c r="I22" s="494">
        <f>(D22/H22-1)</f>
        <v>0.07421143965429233</v>
      </c>
      <c r="J22" s="493">
        <v>280670</v>
      </c>
      <c r="K22" s="491">
        <v>133</v>
      </c>
      <c r="L22" s="491">
        <f>K22+J22</f>
        <v>280803</v>
      </c>
      <c r="M22" s="494">
        <f>(L22/$L$8)</f>
        <v>0.014790384877730437</v>
      </c>
      <c r="N22" s="493">
        <v>264466</v>
      </c>
      <c r="O22" s="491">
        <v>152</v>
      </c>
      <c r="P22" s="491">
        <f>O22+N22</f>
        <v>264618</v>
      </c>
      <c r="Q22" s="495">
        <f>(L22/P22-1)</f>
        <v>0.06116363966170102</v>
      </c>
    </row>
    <row r="23" spans="1:17" s="171" customFormat="1" ht="18" customHeight="1">
      <c r="A23" s="489" t="s">
        <v>242</v>
      </c>
      <c r="B23" s="490">
        <v>24565</v>
      </c>
      <c r="C23" s="491">
        <v>3232</v>
      </c>
      <c r="D23" s="491">
        <f t="shared" si="3"/>
        <v>27797</v>
      </c>
      <c r="E23" s="492">
        <f>D23/$D$8</f>
        <v>0.013766888545504972</v>
      </c>
      <c r="F23" s="493">
        <v>16585</v>
      </c>
      <c r="G23" s="491">
        <v>2399</v>
      </c>
      <c r="H23" s="491">
        <f>G23+F23</f>
        <v>18984</v>
      </c>
      <c r="I23" s="494">
        <f>(D23/H23-1)</f>
        <v>0.4642330383480826</v>
      </c>
      <c r="J23" s="493">
        <v>220287</v>
      </c>
      <c r="K23" s="491">
        <v>23261</v>
      </c>
      <c r="L23" s="491">
        <f>K23+J23</f>
        <v>243548</v>
      </c>
      <c r="M23" s="494">
        <f>(L23/$L$8)</f>
        <v>0.012828098902794816</v>
      </c>
      <c r="N23" s="493">
        <v>168650</v>
      </c>
      <c r="O23" s="491">
        <v>25494</v>
      </c>
      <c r="P23" s="491">
        <f>O23+N23</f>
        <v>194144</v>
      </c>
      <c r="Q23" s="495">
        <f>(L23/P23-1)</f>
        <v>0.2544709081918577</v>
      </c>
    </row>
    <row r="24" spans="1:17" s="171" customFormat="1" ht="18" customHeight="1">
      <c r="A24" s="489" t="s">
        <v>243</v>
      </c>
      <c r="B24" s="490">
        <v>27342</v>
      </c>
      <c r="C24" s="491">
        <v>0</v>
      </c>
      <c r="D24" s="491">
        <f t="shared" si="3"/>
        <v>27342</v>
      </c>
      <c r="E24" s="492">
        <f>D24/$D$8</f>
        <v>0.013541542850350648</v>
      </c>
      <c r="F24" s="493">
        <v>22872</v>
      </c>
      <c r="G24" s="491"/>
      <c r="H24" s="491">
        <f>G24+F24</f>
        <v>22872</v>
      </c>
      <c r="I24" s="494">
        <f>(D24/H24-1)</f>
        <v>0.19543546694648484</v>
      </c>
      <c r="J24" s="493">
        <v>272652</v>
      </c>
      <c r="K24" s="491">
        <v>369</v>
      </c>
      <c r="L24" s="491">
        <f>K24+J24</f>
        <v>273021</v>
      </c>
      <c r="M24" s="494">
        <f>(L24/$L$8)</f>
        <v>0.014380493334126922</v>
      </c>
      <c r="N24" s="493">
        <v>196218</v>
      </c>
      <c r="O24" s="491">
        <v>235</v>
      </c>
      <c r="P24" s="491">
        <f>O24+N24</f>
        <v>196453</v>
      </c>
      <c r="Q24" s="495">
        <f>(L24/P24-1)</f>
        <v>0.3897522562648572</v>
      </c>
    </row>
    <row r="25" spans="1:17" s="171" customFormat="1" ht="18" customHeight="1">
      <c r="A25" s="489" t="s">
        <v>244</v>
      </c>
      <c r="B25" s="490">
        <v>27086</v>
      </c>
      <c r="C25" s="491">
        <v>10</v>
      </c>
      <c r="D25" s="491">
        <f t="shared" si="3"/>
        <v>27096</v>
      </c>
      <c r="E25" s="492">
        <f aca="true" t="shared" si="11" ref="E25:E38">D25/$D$8</f>
        <v>0.013419707595388089</v>
      </c>
      <c r="F25" s="493">
        <v>22721</v>
      </c>
      <c r="G25" s="491">
        <v>10</v>
      </c>
      <c r="H25" s="491">
        <f t="shared" si="0"/>
        <v>22731</v>
      </c>
      <c r="I25" s="494">
        <f aca="true" t="shared" si="12" ref="I25:I38">(D25/H25-1)</f>
        <v>0.1920285073247987</v>
      </c>
      <c r="J25" s="493">
        <v>248729</v>
      </c>
      <c r="K25" s="491">
        <v>100</v>
      </c>
      <c r="L25" s="491">
        <f t="shared" si="1"/>
        <v>248829</v>
      </c>
      <c r="M25" s="494">
        <f aca="true" t="shared" si="13" ref="M25:M38">(L25/$L$8)</f>
        <v>0.013106258404435803</v>
      </c>
      <c r="N25" s="493">
        <v>213253</v>
      </c>
      <c r="O25" s="491">
        <v>59</v>
      </c>
      <c r="P25" s="491">
        <f t="shared" si="2"/>
        <v>213312</v>
      </c>
      <c r="Q25" s="495">
        <f aca="true" t="shared" si="14" ref="Q25:Q38">(L25/P25-1)</f>
        <v>0.1665025877587758</v>
      </c>
    </row>
    <row r="26" spans="1:17" s="171" customFormat="1" ht="18" customHeight="1">
      <c r="A26" s="489" t="s">
        <v>245</v>
      </c>
      <c r="B26" s="490">
        <v>25472</v>
      </c>
      <c r="C26" s="491">
        <v>7</v>
      </c>
      <c r="D26" s="491">
        <f t="shared" si="3"/>
        <v>25479</v>
      </c>
      <c r="E26" s="492">
        <f t="shared" si="11"/>
        <v>0.012618863663378105</v>
      </c>
      <c r="F26" s="493">
        <v>21520</v>
      </c>
      <c r="G26" s="491">
        <v>6</v>
      </c>
      <c r="H26" s="491">
        <f>G26+F26</f>
        <v>21526</v>
      </c>
      <c r="I26" s="494">
        <f t="shared" si="12"/>
        <v>0.18363839078323885</v>
      </c>
      <c r="J26" s="493">
        <v>236331</v>
      </c>
      <c r="K26" s="491">
        <v>941</v>
      </c>
      <c r="L26" s="491">
        <f>K26+J26</f>
        <v>237272</v>
      </c>
      <c r="M26" s="494">
        <f t="shared" si="13"/>
        <v>0.012497531011808479</v>
      </c>
      <c r="N26" s="493">
        <v>220083</v>
      </c>
      <c r="O26" s="491">
        <v>1809</v>
      </c>
      <c r="P26" s="491">
        <f>O26+N26</f>
        <v>221892</v>
      </c>
      <c r="Q26" s="495">
        <f t="shared" si="14"/>
        <v>0.06931299911668742</v>
      </c>
    </row>
    <row r="27" spans="1:17" s="171" customFormat="1" ht="18" customHeight="1">
      <c r="A27" s="489" t="s">
        <v>246</v>
      </c>
      <c r="B27" s="490">
        <v>18360</v>
      </c>
      <c r="C27" s="491">
        <v>4177</v>
      </c>
      <c r="D27" s="491">
        <f t="shared" si="3"/>
        <v>22537</v>
      </c>
      <c r="E27" s="492">
        <f t="shared" si="11"/>
        <v>0.011161793256468164</v>
      </c>
      <c r="F27" s="493">
        <v>10383</v>
      </c>
      <c r="G27" s="491">
        <v>3587</v>
      </c>
      <c r="H27" s="491">
        <f>G27+F27</f>
        <v>13970</v>
      </c>
      <c r="I27" s="494">
        <f t="shared" si="12"/>
        <v>0.613242662848962</v>
      </c>
      <c r="J27" s="493">
        <v>175134</v>
      </c>
      <c r="K27" s="491">
        <v>46643</v>
      </c>
      <c r="L27" s="491">
        <f>K27+J27</f>
        <v>221777</v>
      </c>
      <c r="M27" s="494">
        <f t="shared" si="13"/>
        <v>0.011681382275219365</v>
      </c>
      <c r="N27" s="493">
        <v>122614</v>
      </c>
      <c r="O27" s="491">
        <v>37944</v>
      </c>
      <c r="P27" s="491">
        <f>O27+N27</f>
        <v>160558</v>
      </c>
      <c r="Q27" s="495">
        <f t="shared" si="14"/>
        <v>0.38128900459646986</v>
      </c>
    </row>
    <row r="28" spans="1:17" s="171" customFormat="1" ht="18" customHeight="1">
      <c r="A28" s="489" t="s">
        <v>247</v>
      </c>
      <c r="B28" s="490">
        <v>20878</v>
      </c>
      <c r="C28" s="491">
        <v>252</v>
      </c>
      <c r="D28" s="491">
        <f t="shared" si="3"/>
        <v>21130</v>
      </c>
      <c r="E28" s="492">
        <f t="shared" si="11"/>
        <v>0.010464955029914022</v>
      </c>
      <c r="F28" s="493">
        <v>20056</v>
      </c>
      <c r="G28" s="491">
        <v>227</v>
      </c>
      <c r="H28" s="491">
        <f>G28+F28</f>
        <v>20283</v>
      </c>
      <c r="I28" s="494">
        <f t="shared" si="12"/>
        <v>0.041759108613124374</v>
      </c>
      <c r="J28" s="493">
        <v>195429</v>
      </c>
      <c r="K28" s="491">
        <v>2463</v>
      </c>
      <c r="L28" s="491">
        <f>K28+J28</f>
        <v>197892</v>
      </c>
      <c r="M28" s="494">
        <f t="shared" si="13"/>
        <v>0.010423317572190581</v>
      </c>
      <c r="N28" s="493">
        <v>176544</v>
      </c>
      <c r="O28" s="491">
        <v>3220</v>
      </c>
      <c r="P28" s="491">
        <f>O28+N28</f>
        <v>179764</v>
      </c>
      <c r="Q28" s="495">
        <f t="shared" si="14"/>
        <v>0.100843327918827</v>
      </c>
    </row>
    <row r="29" spans="1:17" s="171" customFormat="1" ht="18" customHeight="1">
      <c r="A29" s="489" t="s">
        <v>248</v>
      </c>
      <c r="B29" s="490">
        <v>20488</v>
      </c>
      <c r="C29" s="491">
        <v>306</v>
      </c>
      <c r="D29" s="491">
        <f t="shared" si="3"/>
        <v>20794</v>
      </c>
      <c r="E29" s="492">
        <f t="shared" si="11"/>
        <v>0.010298545901184675</v>
      </c>
      <c r="F29" s="493">
        <v>19934</v>
      </c>
      <c r="G29" s="491">
        <v>478</v>
      </c>
      <c r="H29" s="491">
        <f t="shared" si="0"/>
        <v>20412</v>
      </c>
      <c r="I29" s="494">
        <f t="shared" si="12"/>
        <v>0.018714481677444716</v>
      </c>
      <c r="J29" s="493">
        <v>181716</v>
      </c>
      <c r="K29" s="491">
        <v>3715</v>
      </c>
      <c r="L29" s="491">
        <f t="shared" si="1"/>
        <v>185431</v>
      </c>
      <c r="M29" s="494">
        <f t="shared" si="13"/>
        <v>0.009766974919293714</v>
      </c>
      <c r="N29" s="493">
        <v>170690</v>
      </c>
      <c r="O29" s="491">
        <v>11111</v>
      </c>
      <c r="P29" s="491">
        <f t="shared" si="2"/>
        <v>181801</v>
      </c>
      <c r="Q29" s="495">
        <f t="shared" si="14"/>
        <v>0.019966886870809386</v>
      </c>
    </row>
    <row r="30" spans="1:17" s="171" customFormat="1" ht="18" customHeight="1">
      <c r="A30" s="489" t="s">
        <v>249</v>
      </c>
      <c r="B30" s="490">
        <v>20057</v>
      </c>
      <c r="C30" s="491">
        <v>9</v>
      </c>
      <c r="D30" s="491">
        <f t="shared" si="3"/>
        <v>20066</v>
      </c>
      <c r="E30" s="492">
        <f t="shared" si="11"/>
        <v>0.009937992788937755</v>
      </c>
      <c r="F30" s="493">
        <v>15951</v>
      </c>
      <c r="G30" s="491">
        <v>24</v>
      </c>
      <c r="H30" s="491">
        <f>G30+F30</f>
        <v>15975</v>
      </c>
      <c r="I30" s="494">
        <f t="shared" si="12"/>
        <v>0.2560876369327074</v>
      </c>
      <c r="J30" s="493">
        <v>194512</v>
      </c>
      <c r="K30" s="491">
        <v>242</v>
      </c>
      <c r="L30" s="491">
        <f>K30+J30</f>
        <v>194754</v>
      </c>
      <c r="M30" s="494">
        <f t="shared" si="13"/>
        <v>0.010258033626697412</v>
      </c>
      <c r="N30" s="493">
        <v>160814</v>
      </c>
      <c r="O30" s="491">
        <v>94</v>
      </c>
      <c r="P30" s="491">
        <f>O30+N30</f>
        <v>160908</v>
      </c>
      <c r="Q30" s="495">
        <f t="shared" si="14"/>
        <v>0.21034379894100974</v>
      </c>
    </row>
    <row r="31" spans="1:17" s="171" customFormat="1" ht="18" customHeight="1">
      <c r="A31" s="489" t="s">
        <v>250</v>
      </c>
      <c r="B31" s="490">
        <v>18609</v>
      </c>
      <c r="C31" s="491">
        <v>18</v>
      </c>
      <c r="D31" s="491">
        <f t="shared" si="3"/>
        <v>18627</v>
      </c>
      <c r="E31" s="492">
        <f t="shared" si="11"/>
        <v>0.009225306073933199</v>
      </c>
      <c r="F31" s="493">
        <v>19145</v>
      </c>
      <c r="G31" s="491">
        <v>164</v>
      </c>
      <c r="H31" s="491">
        <f>G31+F31</f>
        <v>19309</v>
      </c>
      <c r="I31" s="494">
        <f t="shared" si="12"/>
        <v>-0.03532031695064475</v>
      </c>
      <c r="J31" s="493">
        <v>166201</v>
      </c>
      <c r="K31" s="491">
        <v>679</v>
      </c>
      <c r="L31" s="491">
        <f>K31+J31</f>
        <v>166880</v>
      </c>
      <c r="M31" s="494">
        <f t="shared" si="13"/>
        <v>0.008789861320554464</v>
      </c>
      <c r="N31" s="493">
        <v>159346</v>
      </c>
      <c r="O31" s="491">
        <v>787</v>
      </c>
      <c r="P31" s="491">
        <f>O31+N31</f>
        <v>160133</v>
      </c>
      <c r="Q31" s="495">
        <f t="shared" si="14"/>
        <v>0.042133726339979916</v>
      </c>
    </row>
    <row r="32" spans="1:17" s="171" customFormat="1" ht="18" customHeight="1">
      <c r="A32" s="489" t="s">
        <v>251</v>
      </c>
      <c r="B32" s="490">
        <v>17937</v>
      </c>
      <c r="C32" s="491">
        <v>0</v>
      </c>
      <c r="D32" s="491">
        <f t="shared" si="3"/>
        <v>17937</v>
      </c>
      <c r="E32" s="492">
        <f t="shared" si="11"/>
        <v>0.008883573041721146</v>
      </c>
      <c r="F32" s="493">
        <v>15331</v>
      </c>
      <c r="G32" s="491">
        <v>229</v>
      </c>
      <c r="H32" s="491">
        <f>G32+F32</f>
        <v>15560</v>
      </c>
      <c r="I32" s="494">
        <f t="shared" si="12"/>
        <v>0.1527634961439588</v>
      </c>
      <c r="J32" s="493">
        <v>162737</v>
      </c>
      <c r="K32" s="491">
        <v>716</v>
      </c>
      <c r="L32" s="491">
        <f>K32+J32</f>
        <v>163453</v>
      </c>
      <c r="M32" s="494">
        <f t="shared" si="13"/>
        <v>0.008609355239864508</v>
      </c>
      <c r="N32" s="493">
        <v>138584</v>
      </c>
      <c r="O32" s="491">
        <v>515</v>
      </c>
      <c r="P32" s="491">
        <f>O32+N32</f>
        <v>139099</v>
      </c>
      <c r="Q32" s="495">
        <f t="shared" si="14"/>
        <v>0.17508393302611802</v>
      </c>
    </row>
    <row r="33" spans="1:17" s="171" customFormat="1" ht="18" customHeight="1">
      <c r="A33" s="489" t="s">
        <v>252</v>
      </c>
      <c r="B33" s="490">
        <v>15116</v>
      </c>
      <c r="C33" s="491">
        <v>0</v>
      </c>
      <c r="D33" s="491">
        <f t="shared" si="3"/>
        <v>15116</v>
      </c>
      <c r="E33" s="492">
        <f t="shared" si="11"/>
        <v>0.007486429731764333</v>
      </c>
      <c r="F33" s="493">
        <v>15805</v>
      </c>
      <c r="G33" s="491"/>
      <c r="H33" s="491">
        <f>G33+F33</f>
        <v>15805</v>
      </c>
      <c r="I33" s="494">
        <f t="shared" si="12"/>
        <v>-0.043593799430559965</v>
      </c>
      <c r="J33" s="493">
        <v>139533</v>
      </c>
      <c r="K33" s="491">
        <v>72</v>
      </c>
      <c r="L33" s="491">
        <f>K33+J33</f>
        <v>139605</v>
      </c>
      <c r="M33" s="494">
        <f t="shared" si="13"/>
        <v>0.007353239391514897</v>
      </c>
      <c r="N33" s="493">
        <v>127045</v>
      </c>
      <c r="O33" s="491">
        <v>60</v>
      </c>
      <c r="P33" s="491">
        <f>O33+N33</f>
        <v>127105</v>
      </c>
      <c r="Q33" s="495">
        <f t="shared" si="14"/>
        <v>0.09834388891074308</v>
      </c>
    </row>
    <row r="34" spans="1:17" s="171" customFormat="1" ht="18" customHeight="1">
      <c r="A34" s="489" t="s">
        <v>253</v>
      </c>
      <c r="B34" s="490">
        <v>13119</v>
      </c>
      <c r="C34" s="491">
        <v>191</v>
      </c>
      <c r="D34" s="491">
        <f t="shared" si="3"/>
        <v>13310</v>
      </c>
      <c r="E34" s="492">
        <f t="shared" si="11"/>
        <v>0.00659198066484409</v>
      </c>
      <c r="F34" s="493">
        <v>17231</v>
      </c>
      <c r="G34" s="491">
        <v>995</v>
      </c>
      <c r="H34" s="491">
        <f>G34+F34</f>
        <v>18226</v>
      </c>
      <c r="I34" s="494">
        <f t="shared" si="12"/>
        <v>-0.26972456929660926</v>
      </c>
      <c r="J34" s="493">
        <v>124214</v>
      </c>
      <c r="K34" s="491">
        <v>3856</v>
      </c>
      <c r="L34" s="491">
        <f>K34+J34</f>
        <v>128070</v>
      </c>
      <c r="M34" s="494">
        <f t="shared" si="13"/>
        <v>0.00674567077734546</v>
      </c>
      <c r="N34" s="493">
        <v>154171</v>
      </c>
      <c r="O34" s="491">
        <v>5915</v>
      </c>
      <c r="P34" s="491">
        <f>O34+N34</f>
        <v>160086</v>
      </c>
      <c r="Q34" s="495">
        <f t="shared" si="14"/>
        <v>-0.19999250402908442</v>
      </c>
    </row>
    <row r="35" spans="1:17" s="171" customFormat="1" ht="18" customHeight="1">
      <c r="A35" s="489" t="s">
        <v>254</v>
      </c>
      <c r="B35" s="490">
        <v>11941</v>
      </c>
      <c r="C35" s="491">
        <v>1342</v>
      </c>
      <c r="D35" s="491">
        <f t="shared" si="3"/>
        <v>13283</v>
      </c>
      <c r="E35" s="492">
        <f t="shared" si="11"/>
        <v>0.006578608502714053</v>
      </c>
      <c r="F35" s="493">
        <v>9834</v>
      </c>
      <c r="G35" s="491">
        <v>1572</v>
      </c>
      <c r="H35" s="491">
        <f t="shared" si="0"/>
        <v>11406</v>
      </c>
      <c r="I35" s="494">
        <f t="shared" si="12"/>
        <v>0.1645625109591442</v>
      </c>
      <c r="J35" s="493">
        <v>110438</v>
      </c>
      <c r="K35" s="491">
        <v>18596</v>
      </c>
      <c r="L35" s="491">
        <f t="shared" si="1"/>
        <v>129034</v>
      </c>
      <c r="M35" s="494">
        <f t="shared" si="13"/>
        <v>0.006796446342500149</v>
      </c>
      <c r="N35" s="493">
        <v>112377</v>
      </c>
      <c r="O35" s="491">
        <v>10394</v>
      </c>
      <c r="P35" s="491">
        <f t="shared" si="2"/>
        <v>122771</v>
      </c>
      <c r="Q35" s="495">
        <f t="shared" si="14"/>
        <v>0.0510136758680797</v>
      </c>
    </row>
    <row r="36" spans="1:17" s="171" customFormat="1" ht="18" customHeight="1">
      <c r="A36" s="489" t="s">
        <v>255</v>
      </c>
      <c r="B36" s="490">
        <v>11902</v>
      </c>
      <c r="C36" s="491">
        <v>0</v>
      </c>
      <c r="D36" s="491">
        <f t="shared" si="3"/>
        <v>11902</v>
      </c>
      <c r="E36" s="492">
        <f t="shared" si="11"/>
        <v>0.0058946471730258725</v>
      </c>
      <c r="F36" s="493">
        <v>12133</v>
      </c>
      <c r="G36" s="491"/>
      <c r="H36" s="491">
        <f t="shared" si="0"/>
        <v>12133</v>
      </c>
      <c r="I36" s="494">
        <f t="shared" si="12"/>
        <v>-0.01903898458748865</v>
      </c>
      <c r="J36" s="493">
        <v>124183</v>
      </c>
      <c r="K36" s="491">
        <v>63</v>
      </c>
      <c r="L36" s="491">
        <f t="shared" si="1"/>
        <v>124246</v>
      </c>
      <c r="M36" s="494">
        <f t="shared" si="13"/>
        <v>0.006544254012665449</v>
      </c>
      <c r="N36" s="493">
        <v>120646</v>
      </c>
      <c r="O36" s="491">
        <v>74</v>
      </c>
      <c r="P36" s="491">
        <f t="shared" si="2"/>
        <v>120720</v>
      </c>
      <c r="Q36" s="495">
        <f t="shared" si="14"/>
        <v>0.02920808482438697</v>
      </c>
    </row>
    <row r="37" spans="1:17" s="171" customFormat="1" ht="18" customHeight="1">
      <c r="A37" s="489" t="s">
        <v>256</v>
      </c>
      <c r="B37" s="490">
        <v>11635</v>
      </c>
      <c r="C37" s="491">
        <v>8</v>
      </c>
      <c r="D37" s="491">
        <f t="shared" si="3"/>
        <v>11643</v>
      </c>
      <c r="E37" s="492">
        <f t="shared" si="11"/>
        <v>0.005766373469630334</v>
      </c>
      <c r="F37" s="493">
        <v>9898</v>
      </c>
      <c r="G37" s="491">
        <v>16</v>
      </c>
      <c r="H37" s="491">
        <f t="shared" si="0"/>
        <v>9914</v>
      </c>
      <c r="I37" s="494">
        <f t="shared" si="12"/>
        <v>0.17439983861206376</v>
      </c>
      <c r="J37" s="493">
        <v>98884</v>
      </c>
      <c r="K37" s="491">
        <v>108</v>
      </c>
      <c r="L37" s="491">
        <f t="shared" si="1"/>
        <v>98992</v>
      </c>
      <c r="M37" s="494">
        <f t="shared" si="13"/>
        <v>0.005214081686507236</v>
      </c>
      <c r="N37" s="493">
        <v>80958</v>
      </c>
      <c r="O37" s="491">
        <v>79</v>
      </c>
      <c r="P37" s="491">
        <f t="shared" si="2"/>
        <v>81037</v>
      </c>
      <c r="Q37" s="495">
        <f t="shared" si="14"/>
        <v>0.2215654577538655</v>
      </c>
    </row>
    <row r="38" spans="1:17" s="171" customFormat="1" ht="18" customHeight="1">
      <c r="A38" s="489" t="s">
        <v>257</v>
      </c>
      <c r="B38" s="490">
        <v>11184</v>
      </c>
      <c r="C38" s="491">
        <v>1</v>
      </c>
      <c r="D38" s="491">
        <f t="shared" si="3"/>
        <v>11185</v>
      </c>
      <c r="E38" s="492">
        <f t="shared" si="11"/>
        <v>0.005539541978683783</v>
      </c>
      <c r="F38" s="493">
        <v>10560</v>
      </c>
      <c r="G38" s="491">
        <v>6</v>
      </c>
      <c r="H38" s="491">
        <f t="shared" si="0"/>
        <v>10566</v>
      </c>
      <c r="I38" s="494">
        <f t="shared" si="12"/>
        <v>0.0585841378004921</v>
      </c>
      <c r="J38" s="493">
        <v>104340</v>
      </c>
      <c r="K38" s="491">
        <v>92</v>
      </c>
      <c r="L38" s="491">
        <f t="shared" si="1"/>
        <v>104432</v>
      </c>
      <c r="M38" s="494">
        <f t="shared" si="13"/>
        <v>0.005500615996093863</v>
      </c>
      <c r="N38" s="493">
        <v>110751</v>
      </c>
      <c r="O38" s="491">
        <v>36</v>
      </c>
      <c r="P38" s="491">
        <f t="shared" si="2"/>
        <v>110787</v>
      </c>
      <c r="Q38" s="495">
        <f t="shared" si="14"/>
        <v>-0.05736232590466395</v>
      </c>
    </row>
    <row r="39" spans="1:17" s="171" customFormat="1" ht="18" customHeight="1">
      <c r="A39" s="489" t="s">
        <v>258</v>
      </c>
      <c r="B39" s="490">
        <v>10691</v>
      </c>
      <c r="C39" s="491">
        <v>0</v>
      </c>
      <c r="D39" s="491">
        <f t="shared" si="3"/>
        <v>10691</v>
      </c>
      <c r="E39" s="492">
        <f aca="true" t="shared" si="15" ref="E39:E58">D39/$D$8</f>
        <v>0.005294880938230516</v>
      </c>
      <c r="F39" s="493">
        <v>5271</v>
      </c>
      <c r="G39" s="491">
        <v>2</v>
      </c>
      <c r="H39" s="491">
        <f t="shared" si="0"/>
        <v>5273</v>
      </c>
      <c r="I39" s="494">
        <f aca="true" t="shared" si="16" ref="I39:I58">(D39/H39-1)</f>
        <v>1.027498577659776</v>
      </c>
      <c r="J39" s="493">
        <v>83795</v>
      </c>
      <c r="K39" s="491">
        <v>209</v>
      </c>
      <c r="L39" s="491">
        <f t="shared" si="1"/>
        <v>84004</v>
      </c>
      <c r="M39" s="494">
        <f aca="true" t="shared" si="17" ref="M39:M58">(L39/$L$8)</f>
        <v>0.004424637526197611</v>
      </c>
      <c r="N39" s="493">
        <v>56847</v>
      </c>
      <c r="O39" s="491">
        <v>79</v>
      </c>
      <c r="P39" s="491">
        <f t="shared" si="2"/>
        <v>56926</v>
      </c>
      <c r="Q39" s="495">
        <f aca="true" t="shared" si="18" ref="Q39:Q58">(L39/P39-1)</f>
        <v>0.4756701682886555</v>
      </c>
    </row>
    <row r="40" spans="1:17" s="171" customFormat="1" ht="18" customHeight="1">
      <c r="A40" s="489" t="s">
        <v>259</v>
      </c>
      <c r="B40" s="490">
        <v>10368</v>
      </c>
      <c r="C40" s="491">
        <v>44</v>
      </c>
      <c r="D40" s="491">
        <f t="shared" si="3"/>
        <v>10412</v>
      </c>
      <c r="E40" s="492">
        <f t="shared" si="15"/>
        <v>0.005156701929553469</v>
      </c>
      <c r="F40" s="493">
        <v>11115</v>
      </c>
      <c r="G40" s="491">
        <v>41</v>
      </c>
      <c r="H40" s="491">
        <f t="shared" si="0"/>
        <v>11156</v>
      </c>
      <c r="I40" s="494">
        <f t="shared" si="16"/>
        <v>-0.0666905700968089</v>
      </c>
      <c r="J40" s="493">
        <v>98779</v>
      </c>
      <c r="K40" s="491">
        <v>600</v>
      </c>
      <c r="L40" s="491">
        <f t="shared" si="1"/>
        <v>99379</v>
      </c>
      <c r="M40" s="494">
        <f t="shared" si="17"/>
        <v>0.005234465653016432</v>
      </c>
      <c r="N40" s="493">
        <v>88650</v>
      </c>
      <c r="O40" s="491">
        <v>847</v>
      </c>
      <c r="P40" s="491">
        <f t="shared" si="2"/>
        <v>89497</v>
      </c>
      <c r="Q40" s="495">
        <f t="shared" si="18"/>
        <v>0.11041710895337276</v>
      </c>
    </row>
    <row r="41" spans="1:17" s="171" customFormat="1" ht="18" customHeight="1">
      <c r="A41" s="489" t="s">
        <v>260</v>
      </c>
      <c r="B41" s="490">
        <v>9707</v>
      </c>
      <c r="C41" s="491">
        <v>37</v>
      </c>
      <c r="D41" s="491">
        <f t="shared" si="3"/>
        <v>9744</v>
      </c>
      <c r="E41" s="492">
        <f t="shared" si="15"/>
        <v>0.0048258647331510755</v>
      </c>
      <c r="F41" s="493">
        <v>6232</v>
      </c>
      <c r="G41" s="491">
        <v>3</v>
      </c>
      <c r="H41" s="491">
        <f t="shared" si="0"/>
        <v>6235</v>
      </c>
      <c r="I41" s="494">
        <f t="shared" si="16"/>
        <v>0.5627906976744186</v>
      </c>
      <c r="J41" s="493">
        <v>79334</v>
      </c>
      <c r="K41" s="491">
        <v>479</v>
      </c>
      <c r="L41" s="491">
        <f t="shared" si="1"/>
        <v>79813</v>
      </c>
      <c r="M41" s="494">
        <f t="shared" si="17"/>
        <v>0.004203890229970119</v>
      </c>
      <c r="N41" s="493">
        <v>66395</v>
      </c>
      <c r="O41" s="491">
        <v>155</v>
      </c>
      <c r="P41" s="491">
        <f t="shared" si="2"/>
        <v>66550</v>
      </c>
      <c r="Q41" s="495">
        <f t="shared" si="18"/>
        <v>0.1992937640871526</v>
      </c>
    </row>
    <row r="42" spans="1:17" s="171" customFormat="1" ht="18" customHeight="1">
      <c r="A42" s="489" t="s">
        <v>261</v>
      </c>
      <c r="B42" s="490">
        <v>9448</v>
      </c>
      <c r="C42" s="491">
        <v>0</v>
      </c>
      <c r="D42" s="491">
        <f t="shared" si="3"/>
        <v>9448</v>
      </c>
      <c r="E42" s="492">
        <f t="shared" si="15"/>
        <v>0.004679266214984746</v>
      </c>
      <c r="F42" s="493">
        <v>9014</v>
      </c>
      <c r="G42" s="491">
        <v>8</v>
      </c>
      <c r="H42" s="491">
        <f t="shared" si="0"/>
        <v>9022</v>
      </c>
      <c r="I42" s="494">
        <f t="shared" si="16"/>
        <v>0.04721791177122592</v>
      </c>
      <c r="J42" s="493">
        <v>88085</v>
      </c>
      <c r="K42" s="491">
        <v>6</v>
      </c>
      <c r="L42" s="491">
        <f t="shared" si="1"/>
        <v>88091</v>
      </c>
      <c r="M42" s="494">
        <f t="shared" si="17"/>
        <v>0.004639906960624181</v>
      </c>
      <c r="N42" s="493">
        <v>89629</v>
      </c>
      <c r="O42" s="491">
        <v>322</v>
      </c>
      <c r="P42" s="491">
        <f t="shared" si="2"/>
        <v>89951</v>
      </c>
      <c r="Q42" s="495">
        <f t="shared" si="18"/>
        <v>-0.020677924647863888</v>
      </c>
    </row>
    <row r="43" spans="1:17" s="171" customFormat="1" ht="18" customHeight="1">
      <c r="A43" s="489" t="s">
        <v>262</v>
      </c>
      <c r="B43" s="490">
        <v>8164</v>
      </c>
      <c r="C43" s="491">
        <v>2</v>
      </c>
      <c r="D43" s="491">
        <f t="shared" si="3"/>
        <v>8166</v>
      </c>
      <c r="E43" s="492">
        <f t="shared" si="15"/>
        <v>0.004044336146440034</v>
      </c>
      <c r="F43" s="493">
        <v>8771</v>
      </c>
      <c r="G43" s="491">
        <v>6</v>
      </c>
      <c r="H43" s="491">
        <f t="shared" si="0"/>
        <v>8777</v>
      </c>
      <c r="I43" s="494">
        <f t="shared" si="16"/>
        <v>-0.06961376324484447</v>
      </c>
      <c r="J43" s="493">
        <v>77914</v>
      </c>
      <c r="K43" s="491">
        <v>85</v>
      </c>
      <c r="L43" s="491">
        <f t="shared" si="1"/>
        <v>77999</v>
      </c>
      <c r="M43" s="494">
        <f t="shared" si="17"/>
        <v>0.00410834367894252</v>
      </c>
      <c r="N43" s="493">
        <v>83539</v>
      </c>
      <c r="O43" s="491">
        <v>397</v>
      </c>
      <c r="P43" s="491">
        <f t="shared" si="2"/>
        <v>83936</v>
      </c>
      <c r="Q43" s="495">
        <f t="shared" si="18"/>
        <v>-0.07073246282882195</v>
      </c>
    </row>
    <row r="44" spans="1:17" s="171" customFormat="1" ht="18" customHeight="1">
      <c r="A44" s="489" t="s">
        <v>263</v>
      </c>
      <c r="B44" s="490">
        <v>7882</v>
      </c>
      <c r="C44" s="491">
        <v>0</v>
      </c>
      <c r="D44" s="491">
        <f t="shared" si="3"/>
        <v>7882</v>
      </c>
      <c r="E44" s="492">
        <f t="shared" si="15"/>
        <v>0.0039036808114426085</v>
      </c>
      <c r="F44" s="493">
        <v>6739</v>
      </c>
      <c r="G44" s="491">
        <v>43</v>
      </c>
      <c r="H44" s="491">
        <f t="shared" si="0"/>
        <v>6782</v>
      </c>
      <c r="I44" s="494">
        <f t="shared" si="16"/>
        <v>0.16219404305514606</v>
      </c>
      <c r="J44" s="493">
        <v>67115</v>
      </c>
      <c r="K44" s="491">
        <v>154</v>
      </c>
      <c r="L44" s="491">
        <f t="shared" si="1"/>
        <v>67269</v>
      </c>
      <c r="M44" s="494">
        <f t="shared" si="17"/>
        <v>0.0035431758219821325</v>
      </c>
      <c r="N44" s="493">
        <v>67779</v>
      </c>
      <c r="O44" s="491">
        <v>135</v>
      </c>
      <c r="P44" s="491">
        <f t="shared" si="2"/>
        <v>67914</v>
      </c>
      <c r="Q44" s="495">
        <f t="shared" si="18"/>
        <v>-0.00949730541567273</v>
      </c>
    </row>
    <row r="45" spans="1:17" s="171" customFormat="1" ht="18" customHeight="1">
      <c r="A45" s="489" t="s">
        <v>264</v>
      </c>
      <c r="B45" s="490">
        <v>7863</v>
      </c>
      <c r="C45" s="491">
        <v>0</v>
      </c>
      <c r="D45" s="491">
        <f t="shared" si="3"/>
        <v>7863</v>
      </c>
      <c r="E45" s="492">
        <f t="shared" si="15"/>
        <v>0.0038942707714251755</v>
      </c>
      <c r="F45" s="493">
        <v>7184</v>
      </c>
      <c r="G45" s="491">
        <v>10</v>
      </c>
      <c r="H45" s="491">
        <f t="shared" si="0"/>
        <v>7194</v>
      </c>
      <c r="I45" s="494">
        <f t="shared" si="16"/>
        <v>0.09299416180150133</v>
      </c>
      <c r="J45" s="493">
        <v>72550</v>
      </c>
      <c r="K45" s="491">
        <v>166</v>
      </c>
      <c r="L45" s="491">
        <f t="shared" si="1"/>
        <v>72716</v>
      </c>
      <c r="M45" s="494">
        <f t="shared" si="17"/>
        <v>0.00383007883380536</v>
      </c>
      <c r="N45" s="493">
        <v>61048</v>
      </c>
      <c r="O45" s="491">
        <v>246</v>
      </c>
      <c r="P45" s="491">
        <f t="shared" si="2"/>
        <v>61294</v>
      </c>
      <c r="Q45" s="495">
        <f t="shared" si="18"/>
        <v>0.1863477665024309</v>
      </c>
    </row>
    <row r="46" spans="1:17" s="171" customFormat="1" ht="18" customHeight="1">
      <c r="A46" s="489" t="s">
        <v>265</v>
      </c>
      <c r="B46" s="490">
        <v>7502</v>
      </c>
      <c r="C46" s="491">
        <v>0</v>
      </c>
      <c r="D46" s="491">
        <f t="shared" si="3"/>
        <v>7502</v>
      </c>
      <c r="E46" s="492">
        <f t="shared" si="15"/>
        <v>0.003715480011093942</v>
      </c>
      <c r="F46" s="493">
        <v>6709</v>
      </c>
      <c r="G46" s="491">
        <v>9</v>
      </c>
      <c r="H46" s="491">
        <f t="shared" si="0"/>
        <v>6718</v>
      </c>
      <c r="I46" s="494">
        <f t="shared" si="16"/>
        <v>0.11670139922596001</v>
      </c>
      <c r="J46" s="493">
        <v>63659</v>
      </c>
      <c r="K46" s="491">
        <v>77</v>
      </c>
      <c r="L46" s="491">
        <f t="shared" si="1"/>
        <v>63736</v>
      </c>
      <c r="M46" s="494">
        <f t="shared" si="17"/>
        <v>0.0033570865359950825</v>
      </c>
      <c r="N46" s="493">
        <v>58626</v>
      </c>
      <c r="O46" s="491">
        <v>203</v>
      </c>
      <c r="P46" s="491">
        <f t="shared" si="2"/>
        <v>58829</v>
      </c>
      <c r="Q46" s="495">
        <f t="shared" si="18"/>
        <v>0.0834112427544238</v>
      </c>
    </row>
    <row r="47" spans="1:17" s="171" customFormat="1" ht="18" customHeight="1">
      <c r="A47" s="489" t="s">
        <v>266</v>
      </c>
      <c r="B47" s="490">
        <v>7189</v>
      </c>
      <c r="C47" s="491">
        <v>0</v>
      </c>
      <c r="D47" s="491">
        <f t="shared" si="3"/>
        <v>7189</v>
      </c>
      <c r="E47" s="492">
        <f t="shared" si="15"/>
        <v>0.0035604619834383295</v>
      </c>
      <c r="F47" s="493">
        <v>5562</v>
      </c>
      <c r="G47" s="491">
        <v>16</v>
      </c>
      <c r="H47" s="491">
        <f t="shared" si="0"/>
        <v>5578</v>
      </c>
      <c r="I47" s="494">
        <f t="shared" si="16"/>
        <v>0.28881319469343847</v>
      </c>
      <c r="J47" s="493">
        <v>83262</v>
      </c>
      <c r="K47" s="491">
        <v>44</v>
      </c>
      <c r="L47" s="491">
        <f t="shared" si="1"/>
        <v>83306</v>
      </c>
      <c r="M47" s="494">
        <f t="shared" si="17"/>
        <v>0.004387872646033739</v>
      </c>
      <c r="N47" s="493">
        <v>80853</v>
      </c>
      <c r="O47" s="491">
        <v>146</v>
      </c>
      <c r="P47" s="491">
        <f t="shared" si="2"/>
        <v>80999</v>
      </c>
      <c r="Q47" s="495">
        <f t="shared" si="18"/>
        <v>0.028481833109050836</v>
      </c>
    </row>
    <row r="48" spans="1:17" s="171" customFormat="1" ht="18" customHeight="1">
      <c r="A48" s="489" t="s">
        <v>267</v>
      </c>
      <c r="B48" s="490">
        <v>6732</v>
      </c>
      <c r="C48" s="491">
        <v>174</v>
      </c>
      <c r="D48" s="491">
        <f t="shared" si="3"/>
        <v>6906</v>
      </c>
      <c r="E48" s="492">
        <f t="shared" si="15"/>
        <v>0.0034203019137049803</v>
      </c>
      <c r="F48" s="493">
        <v>10114</v>
      </c>
      <c r="G48" s="491">
        <v>10</v>
      </c>
      <c r="H48" s="491">
        <f t="shared" si="0"/>
        <v>10124</v>
      </c>
      <c r="I48" s="494">
        <f t="shared" si="16"/>
        <v>-0.3178585539312525</v>
      </c>
      <c r="J48" s="493">
        <v>74939</v>
      </c>
      <c r="K48" s="491">
        <v>427</v>
      </c>
      <c r="L48" s="491">
        <f t="shared" si="1"/>
        <v>75366</v>
      </c>
      <c r="M48" s="494">
        <f t="shared" si="17"/>
        <v>0.0039696589662326694</v>
      </c>
      <c r="N48" s="493">
        <v>67158</v>
      </c>
      <c r="O48" s="491">
        <v>326</v>
      </c>
      <c r="P48" s="491">
        <f t="shared" si="2"/>
        <v>67484</v>
      </c>
      <c r="Q48" s="495">
        <f t="shared" si="18"/>
        <v>0.11679805583545733</v>
      </c>
    </row>
    <row r="49" spans="1:17" s="171" customFormat="1" ht="18" customHeight="1">
      <c r="A49" s="489" t="s">
        <v>268</v>
      </c>
      <c r="B49" s="490">
        <v>2977</v>
      </c>
      <c r="C49" s="491">
        <v>2900</v>
      </c>
      <c r="D49" s="491">
        <f t="shared" si="3"/>
        <v>5877</v>
      </c>
      <c r="E49" s="492">
        <f t="shared" si="15"/>
        <v>0.002910673956971354</v>
      </c>
      <c r="F49" s="493">
        <v>2564</v>
      </c>
      <c r="G49" s="491">
        <v>1594</v>
      </c>
      <c r="H49" s="491">
        <f t="shared" si="0"/>
        <v>4158</v>
      </c>
      <c r="I49" s="494">
        <f t="shared" si="16"/>
        <v>0.41341991341991347</v>
      </c>
      <c r="J49" s="493">
        <v>29887</v>
      </c>
      <c r="K49" s="491">
        <v>26704</v>
      </c>
      <c r="L49" s="491">
        <f t="shared" si="1"/>
        <v>56591</v>
      </c>
      <c r="M49" s="494">
        <f t="shared" si="17"/>
        <v>0.002980746895922206</v>
      </c>
      <c r="N49" s="493">
        <v>22984</v>
      </c>
      <c r="O49" s="491">
        <v>26881</v>
      </c>
      <c r="P49" s="491">
        <f t="shared" si="2"/>
        <v>49865</v>
      </c>
      <c r="Q49" s="495">
        <f t="shared" si="18"/>
        <v>0.13488418730572538</v>
      </c>
    </row>
    <row r="50" spans="1:17" s="171" customFormat="1" ht="18" customHeight="1">
      <c r="A50" s="489" t="s">
        <v>269</v>
      </c>
      <c r="B50" s="490">
        <v>5779</v>
      </c>
      <c r="C50" s="491">
        <v>13</v>
      </c>
      <c r="D50" s="491">
        <f t="shared" si="3"/>
        <v>5792</v>
      </c>
      <c r="E50" s="492">
        <f t="shared" si="15"/>
        <v>0.0028685764095249416</v>
      </c>
      <c r="F50" s="493">
        <v>6057</v>
      </c>
      <c r="G50" s="491">
        <v>29</v>
      </c>
      <c r="H50" s="491">
        <f t="shared" si="0"/>
        <v>6086</v>
      </c>
      <c r="I50" s="494">
        <f t="shared" si="16"/>
        <v>-0.04830759119290173</v>
      </c>
      <c r="J50" s="493">
        <v>55242</v>
      </c>
      <c r="K50" s="491">
        <v>786</v>
      </c>
      <c r="L50" s="491">
        <f t="shared" si="1"/>
        <v>56028</v>
      </c>
      <c r="M50" s="494">
        <f t="shared" si="17"/>
        <v>0.0029510927017499136</v>
      </c>
      <c r="N50" s="493">
        <v>56956</v>
      </c>
      <c r="O50" s="491">
        <v>387</v>
      </c>
      <c r="P50" s="491">
        <f t="shared" si="2"/>
        <v>57343</v>
      </c>
      <c r="Q50" s="495">
        <f t="shared" si="18"/>
        <v>-0.022932180039411998</v>
      </c>
    </row>
    <row r="51" spans="1:17" s="171" customFormat="1" ht="18" customHeight="1">
      <c r="A51" s="489" t="s">
        <v>270</v>
      </c>
      <c r="B51" s="490">
        <v>5713</v>
      </c>
      <c r="C51" s="491">
        <v>38</v>
      </c>
      <c r="D51" s="491">
        <f t="shared" si="3"/>
        <v>5751</v>
      </c>
      <c r="E51" s="492">
        <f t="shared" si="15"/>
        <v>0.0028482705336978485</v>
      </c>
      <c r="F51" s="493">
        <v>6192</v>
      </c>
      <c r="G51" s="491">
        <v>24</v>
      </c>
      <c r="H51" s="491">
        <f t="shared" si="0"/>
        <v>6216</v>
      </c>
      <c r="I51" s="494">
        <f t="shared" si="16"/>
        <v>-0.0748069498069498</v>
      </c>
      <c r="J51" s="493">
        <v>57197</v>
      </c>
      <c r="K51" s="491">
        <v>526</v>
      </c>
      <c r="L51" s="491">
        <f t="shared" si="1"/>
        <v>57723</v>
      </c>
      <c r="M51" s="494">
        <f t="shared" si="17"/>
        <v>0.0030403713147553056</v>
      </c>
      <c r="N51" s="493">
        <v>38710</v>
      </c>
      <c r="O51" s="491">
        <v>429</v>
      </c>
      <c r="P51" s="491">
        <f t="shared" si="2"/>
        <v>39139</v>
      </c>
      <c r="Q51" s="495">
        <f t="shared" si="18"/>
        <v>0.4748205115102584</v>
      </c>
    </row>
    <row r="52" spans="1:17" s="171" customFormat="1" ht="18" customHeight="1">
      <c r="A52" s="489" t="s">
        <v>271</v>
      </c>
      <c r="B52" s="490">
        <v>5722</v>
      </c>
      <c r="C52" s="491">
        <v>0</v>
      </c>
      <c r="D52" s="491">
        <f t="shared" si="3"/>
        <v>5722</v>
      </c>
      <c r="E52" s="492">
        <f t="shared" si="15"/>
        <v>0.0028339078410396608</v>
      </c>
      <c r="F52" s="493">
        <v>5529</v>
      </c>
      <c r="G52" s="491">
        <v>3</v>
      </c>
      <c r="H52" s="491">
        <f t="shared" si="0"/>
        <v>5532</v>
      </c>
      <c r="I52" s="494">
        <f t="shared" si="16"/>
        <v>0.034345625451916106</v>
      </c>
      <c r="J52" s="493">
        <v>54639</v>
      </c>
      <c r="K52" s="491">
        <v>80</v>
      </c>
      <c r="L52" s="491">
        <f t="shared" si="1"/>
        <v>54719</v>
      </c>
      <c r="M52" s="494">
        <f t="shared" si="17"/>
        <v>0.0028821453835056314</v>
      </c>
      <c r="N52" s="493">
        <v>48608</v>
      </c>
      <c r="O52" s="491">
        <v>67</v>
      </c>
      <c r="P52" s="491">
        <f t="shared" si="2"/>
        <v>48675</v>
      </c>
      <c r="Q52" s="495">
        <f t="shared" si="18"/>
        <v>0.12417051874678986</v>
      </c>
    </row>
    <row r="53" spans="1:17" s="171" customFormat="1" ht="18" customHeight="1">
      <c r="A53" s="489" t="s">
        <v>272</v>
      </c>
      <c r="B53" s="490">
        <v>5597</v>
      </c>
      <c r="C53" s="491">
        <v>110</v>
      </c>
      <c r="D53" s="491">
        <f t="shared" si="3"/>
        <v>5707</v>
      </c>
      <c r="E53" s="492">
        <f t="shared" si="15"/>
        <v>0.002826478862078529</v>
      </c>
      <c r="F53" s="493">
        <v>7056</v>
      </c>
      <c r="G53" s="491">
        <v>348</v>
      </c>
      <c r="H53" s="491">
        <f t="shared" si="0"/>
        <v>7404</v>
      </c>
      <c r="I53" s="494">
        <f t="shared" si="16"/>
        <v>-0.22920043219881148</v>
      </c>
      <c r="J53" s="493">
        <v>55240</v>
      </c>
      <c r="K53" s="491">
        <v>2481</v>
      </c>
      <c r="L53" s="491">
        <f t="shared" si="1"/>
        <v>57721</v>
      </c>
      <c r="M53" s="494">
        <f t="shared" si="17"/>
        <v>0.0030402659712591338</v>
      </c>
      <c r="N53" s="493">
        <v>48010</v>
      </c>
      <c r="O53" s="491">
        <v>4029</v>
      </c>
      <c r="P53" s="491">
        <f t="shared" si="2"/>
        <v>52039</v>
      </c>
      <c r="Q53" s="495">
        <f t="shared" si="18"/>
        <v>0.10918734026403265</v>
      </c>
    </row>
    <row r="54" spans="1:17" s="171" customFormat="1" ht="18" customHeight="1">
      <c r="A54" s="489" t="s">
        <v>273</v>
      </c>
      <c r="B54" s="490">
        <v>2504</v>
      </c>
      <c r="C54" s="491">
        <v>1855</v>
      </c>
      <c r="D54" s="491">
        <f t="shared" si="3"/>
        <v>4359</v>
      </c>
      <c r="E54" s="492">
        <f t="shared" si="15"/>
        <v>0.002158861286104838</v>
      </c>
      <c r="F54" s="493">
        <v>2150</v>
      </c>
      <c r="G54" s="491">
        <v>1433</v>
      </c>
      <c r="H54" s="491">
        <f t="shared" si="0"/>
        <v>3583</v>
      </c>
      <c r="I54" s="494">
        <f t="shared" si="16"/>
        <v>0.21657828635221876</v>
      </c>
      <c r="J54" s="493">
        <v>24911</v>
      </c>
      <c r="K54" s="491">
        <v>21699</v>
      </c>
      <c r="L54" s="491">
        <f t="shared" si="1"/>
        <v>46610</v>
      </c>
      <c r="M54" s="494">
        <f t="shared" si="17"/>
        <v>0.002455030178278066</v>
      </c>
      <c r="N54" s="493">
        <v>24444</v>
      </c>
      <c r="O54" s="491">
        <v>34132</v>
      </c>
      <c r="P54" s="491">
        <f t="shared" si="2"/>
        <v>58576</v>
      </c>
      <c r="Q54" s="495">
        <f t="shared" si="18"/>
        <v>-0.2042816170445233</v>
      </c>
    </row>
    <row r="55" spans="1:17" s="171" customFormat="1" ht="18" customHeight="1">
      <c r="A55" s="489" t="s">
        <v>274</v>
      </c>
      <c r="B55" s="490">
        <v>3804</v>
      </c>
      <c r="C55" s="491">
        <v>16</v>
      </c>
      <c r="D55" s="491">
        <f t="shared" si="3"/>
        <v>3820</v>
      </c>
      <c r="E55" s="492">
        <f t="shared" si="15"/>
        <v>0.0018919133087681762</v>
      </c>
      <c r="F55" s="493">
        <v>3610</v>
      </c>
      <c r="G55" s="491">
        <v>21</v>
      </c>
      <c r="H55" s="491">
        <f t="shared" si="0"/>
        <v>3631</v>
      </c>
      <c r="I55" s="494">
        <f t="shared" si="16"/>
        <v>0.05205177637014602</v>
      </c>
      <c r="J55" s="493">
        <v>35866</v>
      </c>
      <c r="K55" s="491">
        <v>96</v>
      </c>
      <c r="L55" s="491">
        <f t="shared" si="1"/>
        <v>35962</v>
      </c>
      <c r="M55" s="494">
        <f t="shared" si="17"/>
        <v>0.0018941814046607123</v>
      </c>
      <c r="N55" s="493">
        <v>34067</v>
      </c>
      <c r="O55" s="491">
        <v>296</v>
      </c>
      <c r="P55" s="491">
        <f t="shared" si="2"/>
        <v>34363</v>
      </c>
      <c r="Q55" s="495">
        <f t="shared" si="18"/>
        <v>0.04653260774670431</v>
      </c>
    </row>
    <row r="56" spans="1:17" s="171" customFormat="1" ht="18" customHeight="1">
      <c r="A56" s="489" t="s">
        <v>275</v>
      </c>
      <c r="B56" s="490">
        <v>3799</v>
      </c>
      <c r="C56" s="491">
        <v>7</v>
      </c>
      <c r="D56" s="491">
        <f t="shared" si="3"/>
        <v>3806</v>
      </c>
      <c r="E56" s="492">
        <f t="shared" si="15"/>
        <v>0.0018849795950711202</v>
      </c>
      <c r="F56" s="493">
        <v>3575</v>
      </c>
      <c r="G56" s="491">
        <v>12</v>
      </c>
      <c r="H56" s="491">
        <f t="shared" si="0"/>
        <v>3587</v>
      </c>
      <c r="I56" s="494">
        <f t="shared" si="16"/>
        <v>0.061053805408419315</v>
      </c>
      <c r="J56" s="493">
        <v>31758</v>
      </c>
      <c r="K56" s="491">
        <v>155</v>
      </c>
      <c r="L56" s="491">
        <f t="shared" si="1"/>
        <v>31913</v>
      </c>
      <c r="M56" s="494">
        <f t="shared" si="17"/>
        <v>0.0016809134966614013</v>
      </c>
      <c r="N56" s="493">
        <v>30945</v>
      </c>
      <c r="O56" s="491">
        <v>165</v>
      </c>
      <c r="P56" s="491">
        <f t="shared" si="2"/>
        <v>31110</v>
      </c>
      <c r="Q56" s="495">
        <f t="shared" si="18"/>
        <v>0.025811636129861704</v>
      </c>
    </row>
    <row r="57" spans="1:17" s="171" customFormat="1" ht="18" customHeight="1">
      <c r="A57" s="489" t="s">
        <v>276</v>
      </c>
      <c r="B57" s="490">
        <v>1611</v>
      </c>
      <c r="C57" s="491">
        <v>1675</v>
      </c>
      <c r="D57" s="491">
        <f t="shared" si="3"/>
        <v>3286</v>
      </c>
      <c r="E57" s="492">
        <f t="shared" si="15"/>
        <v>0.0016274416577518919</v>
      </c>
      <c r="F57" s="493">
        <v>1100</v>
      </c>
      <c r="G57" s="491">
        <v>1327</v>
      </c>
      <c r="H57" s="491">
        <f t="shared" si="0"/>
        <v>2427</v>
      </c>
      <c r="I57" s="494">
        <f t="shared" si="16"/>
        <v>0.3539348990523279</v>
      </c>
      <c r="J57" s="493">
        <v>15063</v>
      </c>
      <c r="K57" s="491">
        <v>13233</v>
      </c>
      <c r="L57" s="491">
        <f t="shared" si="1"/>
        <v>28296</v>
      </c>
      <c r="M57" s="494">
        <f t="shared" si="17"/>
        <v>0.0014903997838351458</v>
      </c>
      <c r="N57" s="493">
        <v>12154</v>
      </c>
      <c r="O57" s="491">
        <v>11353</v>
      </c>
      <c r="P57" s="491">
        <f t="shared" si="2"/>
        <v>23507</v>
      </c>
      <c r="Q57" s="495">
        <f t="shared" si="18"/>
        <v>0.20372654953843528</v>
      </c>
    </row>
    <row r="58" spans="1:17" s="171" customFormat="1" ht="18" customHeight="1">
      <c r="A58" s="496" t="s">
        <v>277</v>
      </c>
      <c r="B58" s="497">
        <v>187874</v>
      </c>
      <c r="C58" s="498">
        <v>35107</v>
      </c>
      <c r="D58" s="498">
        <f t="shared" si="3"/>
        <v>222981</v>
      </c>
      <c r="E58" s="499">
        <f t="shared" si="15"/>
        <v>0.11043474384880542</v>
      </c>
      <c r="F58" s="500">
        <v>186682</v>
      </c>
      <c r="G58" s="498">
        <v>44048</v>
      </c>
      <c r="H58" s="498">
        <f t="shared" si="0"/>
        <v>230730</v>
      </c>
      <c r="I58" s="501">
        <f t="shared" si="16"/>
        <v>-0.0335847094005981</v>
      </c>
      <c r="J58" s="500">
        <v>1753839</v>
      </c>
      <c r="K58" s="498">
        <v>323787</v>
      </c>
      <c r="L58" s="498">
        <f t="shared" si="1"/>
        <v>2077626</v>
      </c>
      <c r="M58" s="501">
        <f t="shared" si="17"/>
        <v>0.10943219328846052</v>
      </c>
      <c r="N58" s="500">
        <v>1644858</v>
      </c>
      <c r="O58" s="498">
        <v>398114</v>
      </c>
      <c r="P58" s="498">
        <f t="shared" si="2"/>
        <v>2042972</v>
      </c>
      <c r="Q58" s="502">
        <f t="shared" si="18"/>
        <v>0.01696254280528553</v>
      </c>
    </row>
    <row r="59" ht="13.5">
      <c r="A59" s="116" t="s">
        <v>278</v>
      </c>
    </row>
    <row r="60" ht="14.25" customHeight="1">
      <c r="A60" s="89" t="s">
        <v>48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59:Q65536 I59:I65536 I3 Q3">
    <cfRule type="cellIs" priority="2" dxfId="101" operator="lessThan" stopIfTrue="1">
      <formula>0</formula>
    </cfRule>
  </conditionalFormatting>
  <conditionalFormatting sqref="Q8:Q58 I8:I58">
    <cfRule type="cellIs" priority="3" dxfId="101" operator="lessThan" stopIfTrue="1">
      <formula>0</formula>
    </cfRule>
    <cfRule type="cellIs" priority="4" dxfId="103" operator="greaterThanOrEqual" stopIfTrue="1">
      <formula>0</formula>
    </cfRule>
  </conditionalFormatting>
  <conditionalFormatting sqref="I5 Q5">
    <cfRule type="cellIs" priority="1" dxfId="10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Origen-Destino - Octubre 2015</dc:title>
  <dc:subject/>
  <dc:creator>Juan Carlos Torres Camargo</dc:creator>
  <cp:keywords/>
  <dc:description/>
  <cp:lastModifiedBy>Maria Nubia Huertas Peña</cp:lastModifiedBy>
  <cp:lastPrinted>2012-04-16T14:34:54Z</cp:lastPrinted>
  <dcterms:created xsi:type="dcterms:W3CDTF">2011-06-09T20:44:59Z</dcterms:created>
  <dcterms:modified xsi:type="dcterms:W3CDTF">2015-12-21T21:29:54Z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AEVVZYF6TF2M-634-650</vt:lpwstr>
  </property>
  <property fmtid="{D5CDD505-2E9C-101B-9397-08002B2CF9AE}" pid="3" name="_dlc_DocIdItemGuid">
    <vt:lpwstr>523f0a0e-2c2c-4974-8af2-33f7b80441fc</vt:lpwstr>
  </property>
  <property fmtid="{D5CDD505-2E9C-101B-9397-08002B2CF9AE}" pid="4" name="_dlc_DocIdUrl">
    <vt:lpwstr>http://www.aerocivil.gov.co/AAeronautica/Estadisticas/TAereo/EOperacionales/BolPubAnte/_layouts/DocIdRedir.aspx?ID=AEVVZYF6TF2M-634-650, AEVVZYF6TF2M-634-650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151.000000000000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2015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